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018109\Documents\Tomek\Tomek2\Wnioski,zamówienia\technika specjalna\na stronę\2024\"/>
    </mc:Choice>
  </mc:AlternateContent>
  <workbookProtection workbookAlgorithmName="SHA-512" workbookHashValue="ZJTSoDoxazo/nHMcSrBq+u4N1xbHuVp73iowTrQxI4xZ0gQODkIMQwGms1qEhNLoTSzapY5ssXE8oVI09DFijg==" workbookSaltValue="jeUzPRdJ1RmqKYttL/mgxw==" workbookSpinCount="100000" lockStructure="1"/>
  <bookViews>
    <workbookView xWindow="0" yWindow="0" windowWidth="12180" windowHeight="3195"/>
  </bookViews>
  <sheets>
    <sheet name="Arkusz1" sheetId="1" r:id="rId1"/>
  </sheets>
  <definedNames>
    <definedName name="_xlnm.Print_Area" localSheetId="0">Arkusz1!$A$1:$G$55</definedName>
    <definedName name="slownie_info_1">"W polu z kwotą nie znajduje się liczba"</definedName>
    <definedName name="slownie_info_2">"Kwota do zamiany jest nieprawidłowa (zbyt duża lub ujemna)"</definedName>
    <definedName name="WM_Dziesiatki">{"dziesięć";"dwadzieścia";"trzydzieści";"czterdzieści";"pięćdziesiąt";"sześćdziesiąt";"siedemdziesiąt";"osiemdziesiąt";"dziewięćdziesiąt"}</definedName>
    <definedName name="WM_Jednosci">{"jeden";"dwa";"trzy";"cztery";"pięć";"sześć";"siedem";"osiem";"dziewięć";"dziesięć";"jedenaście";"dwanaście";"trzynaście";"czternaście";"piętnaście";"szesnaście";"siedemnaście";"osiemnaście";"dziewiętnaście";"dwadzieścia"}</definedName>
    <definedName name="WM_Setki">{"sto";"dwieście";"trzysta";"czterysta";"pięćset";"sześćset";"siedemset";"osiemset";"dziewięćset"}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36" i="1" l="1"/>
  <c r="E39" i="1" l="1"/>
  <c r="F39" i="1" s="1"/>
  <c r="E38" i="1"/>
  <c r="F38" i="1" s="1"/>
  <c r="E37" i="1"/>
  <c r="F37" i="1" s="1"/>
  <c r="F36" i="1"/>
  <c r="E35" i="1"/>
  <c r="F35" i="1" s="1"/>
  <c r="E33" i="1"/>
  <c r="F33" i="1" s="1"/>
  <c r="E32" i="1"/>
  <c r="F32" i="1" s="1"/>
  <c r="E31" i="1"/>
  <c r="F31" i="1" s="1"/>
  <c r="E30" i="1"/>
  <c r="F30" i="1" s="1"/>
  <c r="E29" i="1"/>
  <c r="F29" i="1" s="1"/>
  <c r="E28" i="1"/>
  <c r="F28" i="1" s="1"/>
  <c r="E27" i="1"/>
  <c r="F27" i="1" s="1"/>
  <c r="E26" i="1"/>
  <c r="F26" i="1" s="1"/>
  <c r="F41" i="1" l="1"/>
  <c r="K1" i="1" s="1"/>
  <c r="E41" i="1"/>
  <c r="Q3" i="1" l="1"/>
  <c r="Q4" i="1" s="1"/>
  <c r="M3" i="1"/>
  <c r="M4" i="1" s="1"/>
  <c r="O3" i="1"/>
  <c r="O4" i="1" s="1"/>
  <c r="L4" i="1"/>
  <c r="L5" i="1"/>
  <c r="N3" i="1"/>
  <c r="N4" i="1" s="1"/>
  <c r="P3" i="1"/>
  <c r="P4" i="1" s="1"/>
  <c r="K6" i="1" l="1"/>
  <c r="K7" i="1"/>
  <c r="K8" i="1"/>
  <c r="A43" i="1" s="1"/>
</calcChain>
</file>

<file path=xl/sharedStrings.xml><?xml version="1.0" encoding="utf-8"?>
<sst xmlns="http://schemas.openxmlformats.org/spreadsheetml/2006/main" count="54" uniqueCount="54">
  <si>
    <t>Dane Zamawiającego</t>
  </si>
  <si>
    <t>Nadwiślański Oddział Straży Granicznej im. Powstania Warszawskiego</t>
  </si>
  <si>
    <t>Adres: ul. Komitetu Obrony Robotników 23, 02-148 Warszawa</t>
  </si>
  <si>
    <t>NIP: 522-273-59-86</t>
  </si>
  <si>
    <t>e-mail: tomasz.lysiak@strazgraniczna.pl, tel. stac.: 22 500 3177, tel. kom.: 797 338 100</t>
  </si>
  <si>
    <t>II. Szczegóły dotyczące realizacji zamówienia:</t>
  </si>
  <si>
    <r>
      <t>V. Oświadczam, że wyrażam zgodę na udostępnienie moich danych osobowych przez Nadwiślański Oddział Straży Granicznej im. Powstania Warszawskiego</t>
    </r>
    <r>
      <rPr>
        <i/>
        <sz val="11"/>
        <color theme="1"/>
        <rFont val="Times New Roman"/>
        <family val="1"/>
        <charset val="238"/>
      </rPr>
      <t xml:space="preserve"> </t>
    </r>
    <r>
      <rPr>
        <sz val="11"/>
        <color theme="1"/>
        <rFont val="Times New Roman"/>
        <family val="1"/>
        <charset val="238"/>
      </rPr>
      <t>w celu monitoringu, sprawozdawczości i audytu realizowanego projektu, wyłącznie podmiotom uprawnionym do prowadzenia powyższych czynności lub ich przedstawicielom  zgodnie z ustawą z dnia 10 maja 2018 r. o ochronie danych osobowych (Dz.U. z 2019 r. poz. 1781 z późn. zm.).</t>
    </r>
  </si>
  <si>
    <t>Nazwa/opis produktu/Ilość/cena</t>
  </si>
  <si>
    <t>l.p.</t>
  </si>
  <si>
    <t>ilość</t>
  </si>
  <si>
    <t>cena jed. Netto</t>
  </si>
  <si>
    <t>wartość netto</t>
  </si>
  <si>
    <t>wartość brutto</t>
  </si>
  <si>
    <t>Trimble R12i, Model 00, ROW</t>
  </si>
  <si>
    <t>Trimble R12i Configuration Level - R12i Rover</t>
  </si>
  <si>
    <t>Trimble R12i Option - BeiDou, Trimble R12i Option - Galileo, Trimble R12i Option - Triple Frequency Tracking</t>
  </si>
  <si>
    <t>Trimble R12i Option - Inertial Navigation</t>
  </si>
  <si>
    <t>Trimble R12i Option - Trimble xFill activation</t>
  </si>
  <si>
    <t>Trimble Geospatial Accessory - Dual Battery Charger with Power Supply and Power Cord (Europe)</t>
  </si>
  <si>
    <t>Trimble R12 Accessory - Rechargeable Battery (7.4V, 3700 mAh)</t>
  </si>
  <si>
    <t>Trimble TDC6, Pole Bracket, Trimble TDC6 Worldwide, Trimble Access GNSS - General Survey; Perpetual License, Tyczka teleskopowa GPS 2,5m, FORGEO</t>
  </si>
  <si>
    <t>Tyczka aluminiowa forgeo 0,39cm</t>
  </si>
  <si>
    <t>Statyw drewniany Nedo ciężki, klamry z dużą głowicą</t>
  </si>
  <si>
    <t>Spodarka z pionem optycznym forgeo</t>
  </si>
  <si>
    <t>Adapter obrotowy forgeo</t>
  </si>
  <si>
    <t>Przetwornica samochodowa green cell</t>
  </si>
  <si>
    <t xml:space="preserve">wartość netto/brutto zamówienia:     </t>
  </si>
  <si>
    <t>IV. Oferuję wykonanie przedmiotu zamówienia: proszę wypełnic zamieszczoną poniżej tabelę.</t>
  </si>
  <si>
    <t>Kwota:</t>
  </si>
  <si>
    <t>Grosze 2</t>
  </si>
  <si>
    <t>Grosze</t>
  </si>
  <si>
    <t>Setki</t>
  </si>
  <si>
    <t>Tysiące</t>
  </si>
  <si>
    <t>Miliony</t>
  </si>
  <si>
    <t>Miliardy</t>
  </si>
  <si>
    <t>Wiersz pomocniczy 1</t>
  </si>
  <si>
    <t>Wiersz pomocniczy 2</t>
  </si>
  <si>
    <t>Słownie v.1</t>
  </si>
  <si>
    <t>Słownie v.2</t>
  </si>
  <si>
    <t>Słownie v.3</t>
  </si>
  <si>
    <t>…………………………….</t>
  </si>
  <si>
    <t>E-mail:                                                                      tel.:</t>
  </si>
  <si>
    <r>
      <t>I. Nazwa i nr zamówienia: Ogłoszenie n</t>
    </r>
    <r>
      <rPr>
        <sz val="11"/>
        <rFont val="Times New Roman"/>
        <family val="1"/>
        <charset val="238"/>
      </rPr>
      <t xml:space="preserve">r 1/ZM/2024 </t>
    </r>
    <r>
      <rPr>
        <sz val="11"/>
        <color theme="1"/>
        <rFont val="Times New Roman"/>
        <family val="1"/>
        <charset val="238"/>
      </rPr>
      <t>- sprzedaż i dostawa z</t>
    </r>
    <r>
      <rPr>
        <sz val="11"/>
        <color rgb="FF000000"/>
        <rFont val="Times New Roman"/>
        <family val="1"/>
        <charset val="238"/>
      </rPr>
      <t>estawu odbiornika GNSS Trimble R12i</t>
    </r>
    <r>
      <rPr>
        <i/>
        <sz val="11"/>
        <color theme="1"/>
        <rFont val="Times New Roman"/>
        <family val="1"/>
        <charset val="238"/>
      </rPr>
      <t>.</t>
    </r>
  </si>
  <si>
    <r>
      <t xml:space="preserve">III. Oświadczam, iż zapoznałem się i akceptuję warunki dotyczące realizacji przedmiotu zamówienia przedstawione w ogłoszeniu o zamówieniu </t>
    </r>
    <r>
      <rPr>
        <sz val="11"/>
        <rFont val="Times New Roman"/>
        <family val="1"/>
        <charset val="238"/>
      </rPr>
      <t xml:space="preserve">nr 1/ZM/2024.
</t>
    </r>
    <r>
      <rPr>
        <sz val="11"/>
        <color theme="1"/>
        <rFont val="Times New Roman"/>
        <family val="1"/>
        <charset val="238"/>
      </rPr>
      <t xml:space="preserve">Oświadczam, iż zapoznałem się z klauzulą informacyjną RODO załączoną do ogłoszenia o zamówieniu nr </t>
    </r>
    <r>
      <rPr>
        <sz val="11"/>
        <rFont val="Times New Roman"/>
        <family val="1"/>
        <charset val="238"/>
      </rPr>
      <t>1/ZM/2024.</t>
    </r>
  </si>
  <si>
    <t>Dane Oferenta</t>
  </si>
  <si>
    <t>data i podpis Oferenta</t>
  </si>
  <si>
    <t xml:space="preserve">Nazwa: </t>
  </si>
  <si>
    <t xml:space="preserve">Adres: </t>
  </si>
  <si>
    <t>1. dostawa na koszt Wykonawcy do 14 dni od dnia wysłania przez Zamawiającego zamówienia do Wykonawcy</t>
  </si>
  <si>
    <t>2. podpisaną przez oferenta ofertę należy wysłać na adres e-mail: tomasz.lysiak@strazgraniczna.pl do dnia 08.07.2024 r. do godziny 08:00</t>
  </si>
  <si>
    <t>Warszawa, dnia ………………..</t>
  </si>
  <si>
    <t>Osprzęt:</t>
  </si>
  <si>
    <t>FORMULARZ OFERTOWY do zamówienia nr 1/ZM/2024
dotyczący sprzedaży i dostawy zestawu odbiornika GNSS Trimble R12i</t>
  </si>
  <si>
    <t xml:space="preserve">NIP: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</si>
</sst>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\ &quot;zł&quot;"/>
    <numFmt numFmtId="165" formatCode="#&quot; &quot;??/16"/>
  </numFmts>
  <fonts count="10" x14ac:knownFonts="1">
    <font>
      <sz val="11"/>
      <color theme="1"/>
      <name val="Times New Roman"/>
      <family val="2"/>
      <charset val="238"/>
    </font>
    <font>
      <b/>
      <sz val="11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b/>
      <u/>
      <sz val="11"/>
      <color theme="1"/>
      <name val="Times New Roman"/>
      <family val="1"/>
      <charset val="238"/>
    </font>
    <font>
      <u/>
      <sz val="11"/>
      <color theme="1"/>
      <name val="Times New Roman"/>
      <family val="1"/>
      <charset val="238"/>
    </font>
    <font>
      <sz val="11"/>
      <color rgb="FF000000"/>
      <name val="Times New Roman"/>
      <family val="1"/>
      <charset val="238"/>
    </font>
    <font>
      <i/>
      <sz val="11"/>
      <color theme="1"/>
      <name val="Times New Roman"/>
      <family val="1"/>
      <charset val="238"/>
    </font>
    <font>
      <sz val="11"/>
      <name val="Times New Roman"/>
      <family val="1"/>
      <charset val="238"/>
    </font>
    <font>
      <sz val="12"/>
      <color rgb="FF040C28"/>
      <name val="Arial"/>
      <family val="2"/>
      <charset val="238"/>
    </font>
    <font>
      <sz val="8"/>
      <color theme="0" tint="-0.34998626667073579"/>
      <name val="Calibri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2" fillId="0" borderId="0" xfId="0" applyFont="1" applyAlignment="1">
      <alignment horizontal="center" vertical="center"/>
    </xf>
    <xf numFmtId="0" fontId="3" fillId="0" borderId="0" xfId="0" applyFont="1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164" fontId="0" fillId="0" borderId="1" xfId="0" applyNumberForma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left" vertical="center" wrapText="1"/>
    </xf>
    <xf numFmtId="164" fontId="0" fillId="0" borderId="0" xfId="0" applyNumberFormat="1" applyBorder="1" applyAlignment="1">
      <alignment horizontal="center" vertical="center"/>
    </xf>
    <xf numFmtId="164" fontId="1" fillId="0" borderId="1" xfId="0" applyNumberFormat="1" applyFont="1" applyBorder="1" applyAlignment="1">
      <alignment horizontal="center" vertical="center"/>
    </xf>
    <xf numFmtId="0" fontId="8" fillId="0" borderId="0" xfId="0" applyFont="1"/>
    <xf numFmtId="0" fontId="9" fillId="2" borderId="0" xfId="0" applyFont="1" applyFill="1" applyBorder="1" applyProtection="1"/>
    <xf numFmtId="4" fontId="9" fillId="3" borderId="0" xfId="0" applyNumberFormat="1" applyFont="1" applyFill="1" applyBorder="1" applyProtection="1">
      <protection locked="0"/>
    </xf>
    <xf numFmtId="4" fontId="9" fillId="2" borderId="0" xfId="0" applyNumberFormat="1" applyFont="1" applyFill="1" applyBorder="1" applyProtection="1"/>
    <xf numFmtId="4" fontId="9" fillId="2" borderId="0" xfId="0" applyNumberFormat="1" applyFont="1" applyFill="1" applyBorder="1" applyAlignment="1" applyProtection="1">
      <alignment horizontal="center"/>
    </xf>
    <xf numFmtId="0" fontId="9" fillId="2" borderId="0" xfId="0" applyFont="1" applyFill="1" applyBorder="1" applyAlignment="1" applyProtection="1">
      <alignment horizontal="center"/>
    </xf>
    <xf numFmtId="165" fontId="9" fillId="2" borderId="0" xfId="0" applyNumberFormat="1" applyFont="1" applyFill="1" applyBorder="1" applyAlignment="1" applyProtection="1">
      <alignment horizontal="center"/>
    </xf>
    <xf numFmtId="0" fontId="9" fillId="2" borderId="0" xfId="0" applyFont="1" applyFill="1" applyProtection="1"/>
    <xf numFmtId="0" fontId="9" fillId="3" borderId="0" xfId="0" applyFont="1" applyFill="1" applyBorder="1" applyProtection="1">
      <protection locked="0"/>
    </xf>
    <xf numFmtId="164" fontId="0" fillId="0" borderId="1" xfId="0" applyNumberFormat="1" applyBorder="1" applyAlignment="1" applyProtection="1">
      <alignment horizontal="center" vertical="center"/>
      <protection locked="0"/>
    </xf>
    <xf numFmtId="0" fontId="4" fillId="0" borderId="0" xfId="0" applyFont="1" applyAlignment="1" applyProtection="1">
      <alignment vertical="center"/>
      <protection locked="0"/>
    </xf>
    <xf numFmtId="0" fontId="0" fillId="0" borderId="0" xfId="0" applyProtection="1">
      <protection locked="0"/>
    </xf>
    <xf numFmtId="0" fontId="2" fillId="0" borderId="0" xfId="0" applyFont="1" applyAlignment="1" applyProtection="1">
      <alignment vertical="center"/>
      <protection locked="0"/>
    </xf>
    <xf numFmtId="0" fontId="2" fillId="0" borderId="0" xfId="0" applyFont="1" applyAlignment="1">
      <alignment horizontal="left" wrapText="1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2" fillId="0" borderId="0" xfId="0" applyFont="1" applyAlignment="1" applyProtection="1">
      <alignment horizontal="right" vertical="center"/>
      <protection locked="0"/>
    </xf>
    <xf numFmtId="0" fontId="1" fillId="0" borderId="0" xfId="0" applyFont="1" applyAlignment="1">
      <alignment horizontal="center" wrapText="1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left"/>
    </xf>
    <xf numFmtId="0" fontId="2" fillId="0" borderId="0" xfId="0" applyFont="1" applyAlignment="1" applyProtection="1">
      <alignment horizontal="left"/>
      <protection locked="0"/>
    </xf>
    <xf numFmtId="0" fontId="2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 wrapText="1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right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55"/>
  <sheetViews>
    <sheetView tabSelected="1" view="pageBreakPreview" zoomScale="130" zoomScaleNormal="100" zoomScaleSheetLayoutView="130" workbookViewId="0">
      <selection activeCell="J3" sqref="J3"/>
    </sheetView>
  </sheetViews>
  <sheetFormatPr defaultRowHeight="15" x14ac:dyDescent="0.25"/>
  <cols>
    <col min="1" max="1" width="4.28515625" customWidth="1"/>
    <col min="2" max="2" width="43" customWidth="1"/>
    <col min="3" max="3" width="4.85546875" bestFit="1" customWidth="1"/>
    <col min="4" max="6" width="14.42578125" customWidth="1"/>
  </cols>
  <sheetData>
    <row r="1" spans="1:17" x14ac:dyDescent="0.25">
      <c r="A1" s="29" t="s">
        <v>50</v>
      </c>
      <c r="B1" s="29"/>
      <c r="C1" s="29"/>
      <c r="D1" s="29"/>
      <c r="E1" s="29"/>
      <c r="F1" s="29"/>
      <c r="G1" s="29"/>
      <c r="J1" s="12" t="s">
        <v>28</v>
      </c>
      <c r="K1" s="13">
        <f>F41</f>
        <v>0</v>
      </c>
      <c r="L1" s="14"/>
      <c r="M1" s="12"/>
      <c r="N1" s="12"/>
      <c r="O1" s="12"/>
      <c r="P1" s="12"/>
      <c r="Q1" s="12"/>
    </row>
    <row r="2" spans="1:17" x14ac:dyDescent="0.25">
      <c r="A2" s="1"/>
      <c r="J2" s="12"/>
      <c r="K2" s="14"/>
      <c r="L2" s="15" t="s">
        <v>29</v>
      </c>
      <c r="M2" s="16" t="s">
        <v>30</v>
      </c>
      <c r="N2" s="16" t="s">
        <v>31</v>
      </c>
      <c r="O2" s="16" t="s">
        <v>32</v>
      </c>
      <c r="P2" s="16" t="s">
        <v>33</v>
      </c>
      <c r="Q2" s="16" t="s">
        <v>34</v>
      </c>
    </row>
    <row r="3" spans="1:17" ht="32.25" customHeight="1" x14ac:dyDescent="0.25">
      <c r="A3" s="30" t="s">
        <v>52</v>
      </c>
      <c r="B3" s="31"/>
      <c r="C3" s="31"/>
      <c r="D3" s="31"/>
      <c r="E3" s="31"/>
      <c r="F3" s="31"/>
      <c r="G3" s="31"/>
      <c r="J3" s="12" t="s">
        <v>35</v>
      </c>
      <c r="K3" s="12"/>
      <c r="L3" s="17"/>
      <c r="M3" s="16">
        <f>ROUND((K1-INT(K1))*100,0)</f>
        <v>0</v>
      </c>
      <c r="N3" s="16">
        <f>IF(K1&gt;=1,VALUE(RIGHT(LEFT(INT(K1),LEN(INT(K1))),3)),0)</f>
        <v>0</v>
      </c>
      <c r="O3" s="16">
        <f>IF(K1&gt;=1000,VALUE(TEXT(RIGHT(LEFT(INT(K1),LEN(INT(K1))-3),3),"000")),0)</f>
        <v>0</v>
      </c>
      <c r="P3" s="16">
        <f>IF(K1&gt;=1000000,VALUE(TEXT(RIGHT(LEFT(INT(K1),LEN(INT(K1))-6),3),"000")),0)</f>
        <v>0</v>
      </c>
      <c r="Q3" s="16">
        <f>IF(K1&gt;=1000000000,VALUE(TEXT(RIGHT(LEFT(INT(K1),LEN(INT(K1))-9),3),"000")),0)</f>
        <v>0</v>
      </c>
    </row>
    <row r="4" spans="1:17" x14ac:dyDescent="0.25">
      <c r="J4" s="12" t="s">
        <v>36</v>
      </c>
      <c r="K4" s="12"/>
      <c r="L4" s="12" t="str">
        <f>ROUND((K1-INT(K1))*100,0)&amp;"/"&amp;100 &amp; " groszy"</f>
        <v>0/100 groszy</v>
      </c>
      <c r="M4" s="12" t="str">
        <f>IF(K1=0,"",IF(M3&lt;=20,IF(M3=0,"zero",INDEX(WM_Jednosci,M3)),INDEX(WM_Dziesiatki,INT(M3/10))&amp;IF(MOD(M3,10)," " &amp;INDEX(WM_Jednosci,MOD(M3,10)),"")))&amp; " " &amp;IF(K1=0,"",INDEX(IF(M3&lt;20,{"groszy";"grosz";"grosze";"groszy"},{"groszy";"grosze";"groszy"}),MATCH(IF(M3&lt;20,M3,MOD(M3,10)),IF(M3&lt;20,{0;1;2;5},{0;2;5}),1)))</f>
        <v xml:space="preserve"> </v>
      </c>
      <c r="N4" s="12" t="str">
        <f>IF(OR(K1&lt;1,INT(N3/100)=0),"",INDEX(WM_Setki,INT(N3/100)))&amp; IF(N3-(INT(N3/100)*100)&lt;=20,IF(N3-(INT(N3/100)*100)=0,IF(OR(N3&gt;0,K1&lt;1),"","złotych")," " &amp;INDEX(WM_Jednosci,N3-(INT(N3/100)*100)))," " &amp;INDEX(WM_Dziesiatki,INT((N3-(INT(N3/100)*100))/10))&amp;IF(MOD((N3-(INT(N3/100)*100)),10)," "&amp;INDEX(WM_Jednosci,MOD((N3-(INT(N3/100)*100)),10)),""))&amp;IF(N3=0,""," " &amp;INDEX(IF(N3&lt;20,{"złotych";"złoty";"złote";"złotych"},{"złotych";"złote";"złotych"}),MATCH(IF(N3-(INT(N3/100)*100)&lt;20,N3-(INT(N3/100)*100),MOD((N3-(INT(N3/100)*100)),10)),IF(N3&lt;20,{0;1;2;5},{0;2;5}),1)))</f>
        <v/>
      </c>
      <c r="O4" s="12" t="str">
        <f>IF(OR(K1&lt;1,INT(O3/100)=0),"",INDEX(WM_Setki,INT(O3/100)))&amp; IF(O3-(INT(O3/100)*100)&lt;=20,IF(O3-(INT(O3/100)*100)=0,""," " &amp;INDEX(WM_Jednosci,O3-(INT(O3/100)*100)))," " &amp;INDEX(WM_Dziesiatki,INT((O3-(INT(O3/100)*100))/10))&amp;IF(MOD((O3-(INT(O3/100)*100)),10)," "&amp;INDEX(WM_Jednosci,MOD((O3-(INT(O3/100)*100)),10)),""))&amp;IF(O3=0,""," " &amp;INDEX(IF(O3&lt;20,{"";"tysiąc";"tysiące";"tysięcy"},{"tysięcy";"tysiące";"tysięcy"}),MATCH(IF(O3-(INT(O3/100)*100)&lt;20,O3-(INT(O3/100)*100),MOD((O3-(INT(O3/100)*100)),10)),IF(O3&lt;20,{0;1;2;5},{0;2;5}),1)))</f>
        <v/>
      </c>
      <c r="P4" s="12" t="str">
        <f>IF(OR(K1&lt;1,INT(P3/100)=0),"",INDEX(WM_Setki,INT(P3/100)))&amp; IF(P3-(INT(P3/100)*100)&lt;=20,IF(P3-(INT(P3/100)*100)=0,""," " &amp;INDEX(WM_Jednosci,P3-(INT(P3/100)*100)))," " &amp;INDEX(WM_Dziesiatki,INT((P3-(INT(P3/100)*100))/10))&amp;IF(MOD((P3-(INT(P3/100)*100)),10)," "&amp;INDEX(WM_Jednosci,MOD((P3-(INT(P3/100)*100)),10)),""))&amp;IF(P3=0,""," " &amp;INDEX(IF(P3&lt;20,{"";"milion";"miliony";"milionów"},{"milionów";"miliony";"milionów"}),MATCH(IF(P3-(INT(P3/100)*100)&lt;20,P3-(INT(P3/100)*100),MOD((P3-(INT(P3/100)*100)),10)),IF(P3&lt;20,{0;1;2;5},{0;2;5}),1)))</f>
        <v/>
      </c>
      <c r="Q4" s="12" t="str">
        <f>IF(OR(K1&lt;1,INT(Q3/100)=0),"",INDEX(WM_Setki,INT(Q3/100)))&amp; IF(Q3-(INT(Q3/100)*100)&lt;=20,IF(Q3-(INT(Q3/100)*100)=0,""," " &amp;INDEX(WM_Jednosci,Q3-(INT(Q3/100)*100)))," " &amp;INDEX(WM_Dziesiatki,INT((Q3-(INT(Q3/100)*100))/10))&amp;IF(MOD((Q3-(INT(Q3/100)*100)),10)," "&amp;INDEX(WM_Jednosci,MOD((Q3-(INT(Q3/100)*100)),10)),""))&amp;IF(Q3=0,""," " &amp;INDEX(IF(Q3&lt;20,{"";"miliard";"miliardy";"miliardów"},{"miliardów";"miliardy";"miliardów"}),MATCH(IF(Q3-(INT(Q3/100)*100)&lt;20,Q3-(INT(Q3/100)*100),MOD((Q3-(INT(Q3/100)*100)),10)),IF(Q3&lt;20,{0;1;2;5},{0;2;5}),1)))</f>
        <v/>
      </c>
    </row>
    <row r="5" spans="1:17" x14ac:dyDescent="0.25">
      <c r="A5" s="2" t="s">
        <v>0</v>
      </c>
      <c r="J5" s="12"/>
      <c r="K5" s="12"/>
      <c r="L5" s="12" t="str">
        <f>TEXT(ROUND((K1-INT(K1))*100,0),"00")&amp;"/"&amp;"100"</f>
        <v>00/100</v>
      </c>
      <c r="M5" s="12"/>
      <c r="N5" s="12"/>
      <c r="O5" s="12"/>
      <c r="P5" s="12"/>
      <c r="Q5" s="12"/>
    </row>
    <row r="6" spans="1:17" ht="20.25" customHeight="1" x14ac:dyDescent="0.25">
      <c r="A6" s="32" t="s">
        <v>1</v>
      </c>
      <c r="B6" s="32"/>
      <c r="C6" s="32"/>
      <c r="D6" s="32"/>
      <c r="E6" s="32"/>
      <c r="F6" s="32"/>
      <c r="G6" s="32"/>
      <c r="J6" s="18" t="s">
        <v>37</v>
      </c>
      <c r="K6" s="19" t="str">
        <f>IF(NOT(ISNUMBER(K1)),slownie_info_1,IF(OR((K1*10^-12)&gt;=1,K1&lt;0),slownie_info_2,IF(TRIM(Q4)&lt;&gt;"",TRIM(Q4)&amp;" ","")&amp;IF(TRIM(P4)&lt;&gt;"",TRIM(P4)&amp;" ","")&amp;IF(TRIM(O4)&lt;&gt;"",TRIM(O4)&amp;" ","")&amp;IF(TRIM(N4)&lt;&gt;"",TRIM(N4)&amp;" ","")&amp;IF(TRIM(M4)&lt;&gt;"",M4&amp;" ","")))</f>
        <v/>
      </c>
      <c r="L6" s="19"/>
      <c r="M6" s="19"/>
      <c r="N6" s="19"/>
      <c r="O6" s="19"/>
      <c r="P6" s="19"/>
      <c r="Q6" s="19"/>
    </row>
    <row r="7" spans="1:17" x14ac:dyDescent="0.25">
      <c r="A7" s="32" t="s">
        <v>2</v>
      </c>
      <c r="B7" s="32"/>
      <c r="C7" s="32"/>
      <c r="D7" s="32"/>
      <c r="E7" s="32"/>
      <c r="F7" s="32"/>
      <c r="G7" s="32"/>
      <c r="J7" s="18" t="s">
        <v>38</v>
      </c>
      <c r="K7" s="19" t="str">
        <f>IF(NOT(ISNUMBER(K1)),slownie_info_1,IF(OR((K1*10^-12)&gt;=1,K1&lt;0),slownie_info_2,IF(TRIM(Q4)&lt;&gt;"",TRIM(Q4)&amp;" ","")&amp;IF(TRIM(P4)&lt;&gt;"",TRIM(P4)&amp;" ","")&amp;IF(TRIM(O4)&lt;&gt;"",TRIM(O4)&amp;" ","")&amp;IF(TRIM(N4)&lt;&gt;"",TRIM(N4)&amp;", ","")&amp;IF(TRIM(M4)&lt;&gt;"",M4&amp;" ","")))</f>
        <v/>
      </c>
      <c r="L7" s="19"/>
      <c r="M7" s="19"/>
      <c r="N7" s="19"/>
      <c r="O7" s="19"/>
      <c r="P7" s="19"/>
      <c r="Q7" s="19"/>
    </row>
    <row r="8" spans="1:17" x14ac:dyDescent="0.25">
      <c r="A8" s="32" t="s">
        <v>3</v>
      </c>
      <c r="B8" s="32"/>
      <c r="C8" s="32"/>
      <c r="D8" s="32"/>
      <c r="E8" s="32"/>
      <c r="F8" s="32"/>
      <c r="G8" s="32"/>
      <c r="J8" s="18" t="s">
        <v>39</v>
      </c>
      <c r="K8" s="19" t="str">
        <f>IF(NOT(ISNUMBER(K1)),slownie_info_1,IF(OR((K1*10^-12)&gt;=1,K1&lt;0),slownie_info_2,IF(TRIM(Q4)&lt;&gt;"",TRIM(Q4)&amp;" ","")&amp;IF(TRIM(P4)&lt;&gt;"",TRIM(P4)&amp;" ","")&amp;IF(TRIM(O4)&lt;&gt;"",TRIM(O4)&amp;" ","")&amp;IF(TRIM(N4)&lt;&gt;"",TRIM(N4)&amp;" ","")&amp;IF(TRIM(M4)&lt;&gt;"",L5,"")))</f>
        <v/>
      </c>
      <c r="L8" s="19"/>
      <c r="M8" s="19"/>
      <c r="N8" s="19"/>
      <c r="O8" s="19"/>
      <c r="P8" s="19"/>
      <c r="Q8" s="19"/>
    </row>
    <row r="9" spans="1:17" x14ac:dyDescent="0.25">
      <c r="A9" s="33" t="s">
        <v>4</v>
      </c>
      <c r="B9" s="33"/>
      <c r="C9" s="33"/>
      <c r="D9" s="33"/>
      <c r="E9" s="33"/>
      <c r="F9" s="33"/>
      <c r="G9" s="33"/>
    </row>
    <row r="11" spans="1:17" x14ac:dyDescent="0.25">
      <c r="A11" s="21" t="s">
        <v>44</v>
      </c>
      <c r="B11" s="22"/>
      <c r="C11" s="22"/>
      <c r="D11" s="22"/>
      <c r="E11" s="22"/>
      <c r="F11" s="22"/>
      <c r="G11" s="22"/>
    </row>
    <row r="12" spans="1:17" x14ac:dyDescent="0.25">
      <c r="A12" s="23" t="s">
        <v>46</v>
      </c>
      <c r="B12" s="22"/>
      <c r="C12" s="22"/>
      <c r="D12" s="22"/>
      <c r="E12" s="22"/>
      <c r="F12" s="22"/>
      <c r="G12" s="22"/>
    </row>
    <row r="13" spans="1:17" x14ac:dyDescent="0.25">
      <c r="A13" s="23" t="s">
        <v>47</v>
      </c>
      <c r="B13" s="22"/>
      <c r="C13" s="22"/>
      <c r="D13" s="22"/>
      <c r="E13" s="22"/>
      <c r="F13" s="22"/>
      <c r="G13" s="22"/>
    </row>
    <row r="14" spans="1:17" x14ac:dyDescent="0.25">
      <c r="A14" s="23"/>
      <c r="B14" s="22"/>
      <c r="C14" s="22"/>
      <c r="D14" s="22"/>
      <c r="E14" s="22"/>
      <c r="F14" s="22"/>
      <c r="G14" s="22"/>
    </row>
    <row r="15" spans="1:17" x14ac:dyDescent="0.25">
      <c r="A15" s="23" t="s">
        <v>53</v>
      </c>
      <c r="B15" s="22"/>
      <c r="C15" s="22"/>
      <c r="D15" s="22"/>
      <c r="E15" s="22"/>
      <c r="F15" s="22"/>
      <c r="G15" s="22"/>
    </row>
    <row r="16" spans="1:17" x14ac:dyDescent="0.25">
      <c r="A16" s="34" t="s">
        <v>41</v>
      </c>
      <c r="B16" s="34"/>
      <c r="C16" s="34"/>
      <c r="D16" s="34"/>
      <c r="E16" s="34"/>
      <c r="F16" s="34"/>
      <c r="G16" s="34"/>
    </row>
    <row r="18" spans="1:7" x14ac:dyDescent="0.25">
      <c r="A18" s="24" t="s">
        <v>42</v>
      </c>
      <c r="B18" s="24"/>
      <c r="C18" s="24"/>
      <c r="D18" s="24"/>
      <c r="E18" s="24"/>
      <c r="F18" s="24"/>
      <c r="G18" s="24"/>
    </row>
    <row r="19" spans="1:7" x14ac:dyDescent="0.25">
      <c r="A19" s="32" t="s">
        <v>5</v>
      </c>
      <c r="B19" s="32"/>
      <c r="C19" s="32"/>
      <c r="D19" s="32"/>
      <c r="E19" s="32"/>
      <c r="F19" s="32"/>
      <c r="G19" s="32"/>
    </row>
    <row r="20" spans="1:7" x14ac:dyDescent="0.25">
      <c r="A20" s="35" t="s">
        <v>48</v>
      </c>
      <c r="B20" s="36"/>
      <c r="C20" s="36"/>
      <c r="D20" s="36"/>
      <c r="E20" s="36"/>
      <c r="F20" s="36"/>
      <c r="G20" s="36"/>
    </row>
    <row r="21" spans="1:7" ht="30.75" customHeight="1" x14ac:dyDescent="0.25">
      <c r="A21" s="24" t="s">
        <v>49</v>
      </c>
      <c r="B21" s="24"/>
      <c r="C21" s="24"/>
      <c r="D21" s="24"/>
      <c r="E21" s="24"/>
      <c r="F21" s="24"/>
      <c r="G21" s="24"/>
    </row>
    <row r="22" spans="1:7" x14ac:dyDescent="0.25">
      <c r="A22" s="35" t="s">
        <v>43</v>
      </c>
      <c r="B22" s="35"/>
      <c r="C22" s="35"/>
      <c r="D22" s="35"/>
      <c r="E22" s="35"/>
      <c r="F22" s="35"/>
      <c r="G22" s="35"/>
    </row>
    <row r="23" spans="1:7" x14ac:dyDescent="0.25">
      <c r="A23" s="35" t="s">
        <v>27</v>
      </c>
      <c r="B23" s="35"/>
      <c r="C23" s="35"/>
      <c r="D23" s="35"/>
      <c r="E23" s="35"/>
      <c r="F23" s="35"/>
      <c r="G23" s="35"/>
    </row>
    <row r="24" spans="1:7" x14ac:dyDescent="0.25">
      <c r="A24" s="25" t="s">
        <v>7</v>
      </c>
      <c r="B24" s="25"/>
      <c r="C24" s="25"/>
      <c r="D24" s="25"/>
      <c r="E24" s="25"/>
      <c r="F24" s="25"/>
    </row>
    <row r="25" spans="1:7" ht="30" x14ac:dyDescent="0.25">
      <c r="A25" s="3" t="s">
        <v>8</v>
      </c>
      <c r="B25" s="3"/>
      <c r="C25" s="3" t="s">
        <v>9</v>
      </c>
      <c r="D25" s="4" t="s">
        <v>10</v>
      </c>
      <c r="E25" s="4" t="s">
        <v>11</v>
      </c>
      <c r="F25" s="4" t="s">
        <v>12</v>
      </c>
    </row>
    <row r="26" spans="1:7" x14ac:dyDescent="0.25">
      <c r="A26" s="3">
        <v>1</v>
      </c>
      <c r="B26" s="5" t="s">
        <v>13</v>
      </c>
      <c r="C26" s="3">
        <v>1</v>
      </c>
      <c r="D26" s="20">
        <v>0</v>
      </c>
      <c r="E26" s="6">
        <f>D26*C26</f>
        <v>0</v>
      </c>
      <c r="F26" s="6">
        <f>E26*1.23</f>
        <v>0</v>
      </c>
    </row>
    <row r="27" spans="1:7" x14ac:dyDescent="0.25">
      <c r="A27" s="3">
        <v>2</v>
      </c>
      <c r="B27" s="5" t="s">
        <v>14</v>
      </c>
      <c r="C27" s="3">
        <v>1</v>
      </c>
      <c r="D27" s="20">
        <v>0</v>
      </c>
      <c r="E27" s="6">
        <f t="shared" ref="E27:E33" si="0">D27*C27</f>
        <v>0</v>
      </c>
      <c r="F27" s="6">
        <f t="shared" ref="F27:F33" si="1">E27*1.23</f>
        <v>0</v>
      </c>
    </row>
    <row r="28" spans="1:7" ht="48" customHeight="1" x14ac:dyDescent="0.25">
      <c r="A28" s="3">
        <v>3</v>
      </c>
      <c r="B28" s="5" t="s">
        <v>15</v>
      </c>
      <c r="C28" s="3">
        <v>1</v>
      </c>
      <c r="D28" s="20">
        <v>0</v>
      </c>
      <c r="E28" s="6">
        <f t="shared" si="0"/>
        <v>0</v>
      </c>
      <c r="F28" s="6">
        <f t="shared" si="1"/>
        <v>0</v>
      </c>
    </row>
    <row r="29" spans="1:7" x14ac:dyDescent="0.25">
      <c r="A29" s="3">
        <v>4</v>
      </c>
      <c r="B29" s="5" t="s">
        <v>16</v>
      </c>
      <c r="C29" s="3">
        <v>1</v>
      </c>
      <c r="D29" s="20">
        <v>0</v>
      </c>
      <c r="E29" s="6">
        <f t="shared" si="0"/>
        <v>0</v>
      </c>
      <c r="F29" s="6">
        <f t="shared" si="1"/>
        <v>0</v>
      </c>
    </row>
    <row r="30" spans="1:7" x14ac:dyDescent="0.25">
      <c r="A30" s="3">
        <v>5</v>
      </c>
      <c r="B30" s="5" t="s">
        <v>17</v>
      </c>
      <c r="C30" s="3">
        <v>1</v>
      </c>
      <c r="D30" s="20">
        <v>0</v>
      </c>
      <c r="E30" s="6">
        <f t="shared" si="0"/>
        <v>0</v>
      </c>
      <c r="F30" s="6">
        <f t="shared" si="1"/>
        <v>0</v>
      </c>
    </row>
    <row r="31" spans="1:7" ht="45" x14ac:dyDescent="0.25">
      <c r="A31" s="3">
        <v>6</v>
      </c>
      <c r="B31" s="5" t="s">
        <v>18</v>
      </c>
      <c r="C31" s="3">
        <v>1</v>
      </c>
      <c r="D31" s="20">
        <v>0</v>
      </c>
      <c r="E31" s="6">
        <f t="shared" si="0"/>
        <v>0</v>
      </c>
      <c r="F31" s="6">
        <f t="shared" si="1"/>
        <v>0</v>
      </c>
    </row>
    <row r="32" spans="1:7" ht="30" x14ac:dyDescent="0.25">
      <c r="A32" s="3">
        <v>7</v>
      </c>
      <c r="B32" s="5" t="s">
        <v>19</v>
      </c>
      <c r="C32" s="3">
        <v>2</v>
      </c>
      <c r="D32" s="20">
        <v>0</v>
      </c>
      <c r="E32" s="6">
        <f t="shared" si="0"/>
        <v>0</v>
      </c>
      <c r="F32" s="6">
        <f t="shared" si="1"/>
        <v>0</v>
      </c>
    </row>
    <row r="33" spans="1:7" ht="60" x14ac:dyDescent="0.25">
      <c r="A33" s="3">
        <v>8</v>
      </c>
      <c r="B33" s="5" t="s">
        <v>20</v>
      </c>
      <c r="C33" s="3">
        <v>1</v>
      </c>
      <c r="D33" s="20">
        <v>0</v>
      </c>
      <c r="E33" s="6">
        <f t="shared" si="0"/>
        <v>0</v>
      </c>
      <c r="F33" s="6">
        <f t="shared" si="1"/>
        <v>0</v>
      </c>
    </row>
    <row r="34" spans="1:7" x14ac:dyDescent="0.25">
      <c r="A34" s="26" t="s">
        <v>51</v>
      </c>
      <c r="B34" s="27"/>
      <c r="C34" s="27"/>
      <c r="D34" s="27"/>
      <c r="E34" s="27"/>
      <c r="F34" s="28"/>
    </row>
    <row r="35" spans="1:7" x14ac:dyDescent="0.25">
      <c r="A35" s="3">
        <v>1</v>
      </c>
      <c r="B35" s="5" t="s">
        <v>21</v>
      </c>
      <c r="C35" s="3">
        <v>1</v>
      </c>
      <c r="D35" s="20">
        <v>0</v>
      </c>
      <c r="E35" s="6">
        <f t="shared" ref="E35:E39" si="2">D35*C35</f>
        <v>0</v>
      </c>
      <c r="F35" s="6">
        <f t="shared" ref="F35:F39" si="3">E35*1.23</f>
        <v>0</v>
      </c>
    </row>
    <row r="36" spans="1:7" ht="30" x14ac:dyDescent="0.25">
      <c r="A36" s="3">
        <v>2</v>
      </c>
      <c r="B36" s="5" t="s">
        <v>22</v>
      </c>
      <c r="C36" s="3">
        <v>1</v>
      </c>
      <c r="D36" s="20">
        <v>0</v>
      </c>
      <c r="E36" s="6">
        <f t="shared" si="2"/>
        <v>0</v>
      </c>
      <c r="F36" s="6">
        <f t="shared" si="3"/>
        <v>0</v>
      </c>
    </row>
    <row r="37" spans="1:7" x14ac:dyDescent="0.25">
      <c r="A37" s="3">
        <v>3</v>
      </c>
      <c r="B37" s="5" t="s">
        <v>23</v>
      </c>
      <c r="C37" s="3">
        <v>1</v>
      </c>
      <c r="D37" s="20">
        <v>0</v>
      </c>
      <c r="E37" s="6">
        <f t="shared" si="2"/>
        <v>0</v>
      </c>
      <c r="F37" s="6">
        <f t="shared" si="3"/>
        <v>0</v>
      </c>
    </row>
    <row r="38" spans="1:7" x14ac:dyDescent="0.25">
      <c r="A38" s="3">
        <v>4</v>
      </c>
      <c r="B38" s="5" t="s">
        <v>24</v>
      </c>
      <c r="C38" s="3">
        <v>1</v>
      </c>
      <c r="D38" s="20">
        <v>0</v>
      </c>
      <c r="E38" s="6">
        <f t="shared" si="2"/>
        <v>0</v>
      </c>
      <c r="F38" s="6">
        <f t="shared" si="3"/>
        <v>0</v>
      </c>
    </row>
    <row r="39" spans="1:7" x14ac:dyDescent="0.25">
      <c r="A39" s="3">
        <v>5</v>
      </c>
      <c r="B39" s="5" t="s">
        <v>25</v>
      </c>
      <c r="C39" s="3">
        <v>1</v>
      </c>
      <c r="D39" s="20">
        <v>0</v>
      </c>
      <c r="E39" s="6">
        <f t="shared" si="2"/>
        <v>0</v>
      </c>
      <c r="F39" s="6">
        <f t="shared" si="3"/>
        <v>0</v>
      </c>
    </row>
    <row r="40" spans="1:7" ht="3.75" customHeight="1" x14ac:dyDescent="0.25">
      <c r="A40" s="7"/>
      <c r="B40" s="8"/>
      <c r="C40" s="7"/>
      <c r="D40" s="9"/>
      <c r="E40" s="9"/>
      <c r="F40" s="9"/>
    </row>
    <row r="41" spans="1:7" x14ac:dyDescent="0.25">
      <c r="A41" s="7"/>
      <c r="B41" s="39" t="s">
        <v>26</v>
      </c>
      <c r="C41" s="39"/>
      <c r="D41" s="39"/>
      <c r="E41" s="10">
        <f>SUM(E26:E33)+SUM(E35:E39)</f>
        <v>0</v>
      </c>
      <c r="F41" s="10">
        <f>SUM(F26:F33)+SUM(F35:F39)</f>
        <v>0</v>
      </c>
    </row>
    <row r="42" spans="1:7" ht="3.75" customHeight="1" x14ac:dyDescent="0.25"/>
    <row r="43" spans="1:7" x14ac:dyDescent="0.25">
      <c r="A43" s="37" t="str">
        <f>"słownie: "&amp;K8</f>
        <v xml:space="preserve">słownie: </v>
      </c>
      <c r="B43" s="37"/>
      <c r="C43" s="37"/>
      <c r="D43" s="37"/>
      <c r="E43" s="37"/>
      <c r="F43" s="37"/>
      <c r="G43" s="37"/>
    </row>
    <row r="44" spans="1:7" ht="15.75" x14ac:dyDescent="0.25">
      <c r="B44" s="11"/>
    </row>
    <row r="45" spans="1:7" ht="60.75" customHeight="1" x14ac:dyDescent="0.25">
      <c r="A45" s="35" t="s">
        <v>6</v>
      </c>
      <c r="B45" s="35"/>
      <c r="C45" s="35"/>
      <c r="D45" s="35"/>
      <c r="E45" s="35"/>
      <c r="F45" s="35"/>
      <c r="G45" s="35"/>
    </row>
    <row r="46" spans="1:7" x14ac:dyDescent="0.25">
      <c r="A46" s="33"/>
      <c r="B46" s="33"/>
      <c r="C46" s="33"/>
      <c r="D46" s="33"/>
      <c r="E46" s="33"/>
      <c r="F46" s="33"/>
      <c r="G46" s="33"/>
    </row>
    <row r="54" spans="4:6" x14ac:dyDescent="0.25">
      <c r="D54" s="38" t="s">
        <v>40</v>
      </c>
      <c r="E54" s="38"/>
      <c r="F54" s="38"/>
    </row>
    <row r="55" spans="4:6" x14ac:dyDescent="0.25">
      <c r="D55" s="38" t="s">
        <v>45</v>
      </c>
      <c r="E55" s="38"/>
      <c r="F55" s="38"/>
    </row>
  </sheetData>
  <sheetProtection algorithmName="SHA-512" hashValue="BFI+d3kPekZdFxYd0EIlub/AYXmnaENPYenTKle5/d36JhkQxtJw0We98ey6JItgyzcFpSp4yXInYALJiVZT7Q==" saltValue="8+t5Aig2oLrj/AisHmobbA==" spinCount="100000" sheet="1" objects="1" scenarios="1"/>
  <mergeCells count="21">
    <mergeCell ref="A43:G43"/>
    <mergeCell ref="D55:F55"/>
    <mergeCell ref="D54:F54"/>
    <mergeCell ref="A46:G46"/>
    <mergeCell ref="B41:D41"/>
    <mergeCell ref="A45:G45"/>
    <mergeCell ref="A18:G18"/>
    <mergeCell ref="A24:F24"/>
    <mergeCell ref="A34:F34"/>
    <mergeCell ref="A1:G1"/>
    <mergeCell ref="A3:G3"/>
    <mergeCell ref="A6:G6"/>
    <mergeCell ref="A7:G7"/>
    <mergeCell ref="A8:G8"/>
    <mergeCell ref="A9:G9"/>
    <mergeCell ref="A16:G16"/>
    <mergeCell ref="A19:G19"/>
    <mergeCell ref="A20:G20"/>
    <mergeCell ref="A21:G21"/>
    <mergeCell ref="A22:G22"/>
    <mergeCell ref="A23:G23"/>
  </mergeCells>
  <pageMargins left="0.7" right="0.7" top="0.75" bottom="0.75" header="0.3" footer="0.3"/>
  <pageSetup paperSize="9" scale="85" orientation="portrait" r:id="rId1"/>
  <rowBreaks count="1" manualBreakCount="1">
    <brk id="33" max="6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Arkusz1</vt:lpstr>
      <vt:lpstr>Arkusz1!Obszar_wydruku</vt:lpstr>
    </vt:vector>
  </TitlesOfParts>
  <Company>Straż Graniczna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Łysiak Tomasz</dc:creator>
  <cp:lastModifiedBy>Łysiak Tomasz</cp:lastModifiedBy>
  <cp:lastPrinted>2024-07-04T08:12:01Z</cp:lastPrinted>
  <dcterms:created xsi:type="dcterms:W3CDTF">2024-07-03T09:56:48Z</dcterms:created>
  <dcterms:modified xsi:type="dcterms:W3CDTF">2024-07-09T09:36:05Z</dcterms:modified>
</cp:coreProperties>
</file>