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PULPIT\ZAKUPY 2024\SPRZET DLA BZD KGSG\ZAKUPY 2025\"/>
    </mc:Choice>
  </mc:AlternateContent>
  <xr:revisionPtr revIDLastSave="0" documentId="13_ncr:1_{993B46C0-7003-442E-8307-2B5E029E520B}" xr6:coauthVersionLast="36" xr6:coauthVersionMax="36" xr10:uidLastSave="{00000000-0000-0000-0000-000000000000}"/>
  <workbookProtection workbookAlgorithmName="SHA-512" workbookHashValue="ZJTSoDoxazo/nHMcSrBq+u4N1xbHuVp73iowTrQxI4xZ0gQODkIMQwGms1qEhNLoTSzapY5ssXE8oVI09DFijg==" workbookSaltValue="jeUzPRdJ1RmqKYttL/mgxw==" workbookSpinCount="100000" lockStructure="1"/>
  <bookViews>
    <workbookView xWindow="-120" yWindow="-120" windowWidth="24240" windowHeight="13140" xr2:uid="{00000000-000D-0000-FFFF-FFFF00000000}"/>
  </bookViews>
  <sheets>
    <sheet name="Arkusz1" sheetId="1" r:id="rId1"/>
  </sheets>
  <definedNames>
    <definedName name="_xlnm.Print_Area" localSheetId="0">Arkusz1!$A$4:$G$36</definedName>
    <definedName name="slownie_info_1">"W polu z kwotą nie znajduje się liczba"</definedName>
    <definedName name="slownie_info_2">"Kwota do zamiany jest nieprawidłowa (zbyt duża lub ujemna)"</definedName>
    <definedName name="WM_Dziesiatki">{"dziesięć";"dwadzieścia";"trzydzieści";"czterdzieści";"pięćdziesiąt";"sześćdziesiąt";"siedemdziesiąt";"osiemdziesiąt";"dziewięćdziesiąt"}</definedName>
    <definedName name="WM_Jednosci">{"jeden";"dwa";"trzy";"cztery";"pięć";"sześć";"siedem";"osiem";"dziewięć";"dziesięć";"jedenaście";"dwanaście";"trzynaście";"czternaście";"piętnaście";"szesnaście";"siedemnaście";"osiemnaście";"dziewiętnaście";"dwadzieścia"}</definedName>
    <definedName name="WM_Setki">{"sto";"dwieście";"trzysta";"czterysta";"pięćset";"sześćset";"siedemset";"osiemset";"dziewięćset"}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F28" i="1" s="1"/>
  <c r="F30" i="1" s="1"/>
  <c r="E30" i="1" l="1"/>
  <c r="K4" i="1" l="1"/>
  <c r="Q6" i="1" s="1"/>
  <c r="Q7" i="1" s="1"/>
  <c r="P6" i="1" l="1"/>
  <c r="P7" i="1" s="1"/>
  <c r="L8" i="1"/>
  <c r="N6" i="1"/>
  <c r="N7" i="1" s="1"/>
  <c r="K11" i="1" s="1"/>
  <c r="A32" i="1" s="1"/>
  <c r="L7" i="1"/>
  <c r="O6" i="1"/>
  <c r="O7" i="1" s="1"/>
  <c r="M6" i="1"/>
  <c r="M7" i="1" s="1"/>
  <c r="K10" i="1"/>
  <c r="K9" i="1" l="1"/>
</calcChain>
</file>

<file path=xl/sharedStrings.xml><?xml version="1.0" encoding="utf-8"?>
<sst xmlns="http://schemas.openxmlformats.org/spreadsheetml/2006/main" count="43" uniqueCount="43">
  <si>
    <t>Dane Zamawiającego</t>
  </si>
  <si>
    <t>Nadwiślański Oddział Straży Granicznej im. Powstania Warszawskiego</t>
  </si>
  <si>
    <t>Adres: ul. Komitetu Obrony Robotników 23, 02-148 Warszawa</t>
  </si>
  <si>
    <t>NIP: 522-273-59-86</t>
  </si>
  <si>
    <t>II. Szczegóły dotyczące realizacji zamówienia:</t>
  </si>
  <si>
    <t>Nazwa/opis produktu/Ilość/cena</t>
  </si>
  <si>
    <t>l.p.</t>
  </si>
  <si>
    <t>ilość</t>
  </si>
  <si>
    <t>cena jed. Netto</t>
  </si>
  <si>
    <t>wartość netto</t>
  </si>
  <si>
    <t>wartość brutto</t>
  </si>
  <si>
    <t xml:space="preserve">wartość netto/brutto zamówienia:     </t>
  </si>
  <si>
    <t>IV. Oferuję wykonanie przedmiotu zamówienia: proszę wypełnic zamieszczoną poniżej tabelę.</t>
  </si>
  <si>
    <t>Kwota:</t>
  </si>
  <si>
    <t>Grosze 2</t>
  </si>
  <si>
    <t>Grosze</t>
  </si>
  <si>
    <t>Setki</t>
  </si>
  <si>
    <t>Tysiące</t>
  </si>
  <si>
    <t>Miliony</t>
  </si>
  <si>
    <t>Miliardy</t>
  </si>
  <si>
    <t>Wiersz pomocniczy 1</t>
  </si>
  <si>
    <t>Wiersz pomocniczy 2</t>
  </si>
  <si>
    <t>Słownie v.1</t>
  </si>
  <si>
    <t>Słownie v.2</t>
  </si>
  <si>
    <t>Słownie v.3</t>
  </si>
  <si>
    <t>…………………………….</t>
  </si>
  <si>
    <t>E-mail:                                                                      tel.:</t>
  </si>
  <si>
    <t>Dane Oferenta</t>
  </si>
  <si>
    <t>data i podpis Oferenta</t>
  </si>
  <si>
    <t xml:space="preserve">Nazwa: </t>
  </si>
  <si>
    <t xml:space="preserve">Adres: </t>
  </si>
  <si>
    <t xml:space="preserve">NIP: </t>
  </si>
  <si>
    <t>Warszawa, dnia</t>
  </si>
  <si>
    <t>e-mail: rafal.walczak@strazgraniczna.pl, tel. stac.: 22 500 3470, tel. kom.: 721 960 604</t>
  </si>
  <si>
    <r>
      <t>V. Oświadczam, że wyrażam zgodę na udostępnienie moich danych osobowych przez Nadwiślański Oddział Straży                       Granicznej im. Powstania Warszawskiego</t>
    </r>
    <r>
      <rPr>
        <i/>
        <sz val="10"/>
        <color theme="1"/>
        <rFont val="Times New Roman"/>
        <family val="1"/>
        <charset val="238"/>
      </rPr>
      <t xml:space="preserve"> </t>
    </r>
    <r>
      <rPr>
        <sz val="10"/>
        <color theme="1"/>
        <rFont val="Times New Roman"/>
        <family val="1"/>
        <charset val="238"/>
      </rPr>
      <t>w celu monitoringu, sprawozdawczości i audytu realizowanego projektu,                    wyłącznie podmiotom uprawnionym do prowadzenia powyższych czynności lub ich przedstawicielom  zgodnie z                                    ustawą z dnia 10 maja 2018 r. o ochronie danych osobowych (Dz.U. z 2019 r. poz. 1781 z późn. zm.).</t>
    </r>
  </si>
  <si>
    <t>Załacznik nr 1</t>
  </si>
  <si>
    <t>Załącznik nr 1</t>
  </si>
  <si>
    <t>FORMULARZ OFERTOWY do zamówienia nr 59/ZM/2025
dotyczący sprzedaży i dostawy: baterii do TASER X2 AXON -50 szt.</t>
  </si>
  <si>
    <r>
      <t>I. Nazwa i nr zamówienia: Ogłoszenie n</t>
    </r>
    <r>
      <rPr>
        <sz val="10"/>
        <rFont val="Times New Roman"/>
        <family val="1"/>
        <charset val="238"/>
      </rPr>
      <t xml:space="preserve">r 59/ZM/2025 </t>
    </r>
    <r>
      <rPr>
        <sz val="10"/>
        <color theme="1"/>
        <rFont val="Times New Roman"/>
        <family val="1"/>
        <charset val="238"/>
      </rPr>
      <t>sprzedaż i dostawa:baterii do TASER X2 AXON -50 szt.</t>
    </r>
  </si>
  <si>
    <t>1. dostawa na koszt Wykonawcy. Co najmniej 3 dni przed dostawą Wykonawca powiadomi Zamawiającego o dostawie.           Sprzedający dostarczy przedmioty zamówienia w terminie do 23.12.2025. 
F-ra płatna przelewem na konto wskazane przez Wykonawcę w terminie 14 dni od dnia dostarczenia jej do                        Zamawiającego.</t>
  </si>
  <si>
    <t>2. podpisaną przez oferenta ofertę należy wysłać na adres e-mail: rafal.walczak@strazgraniczna.pl do dnia 17.10.2025 r.                       do godziny 12:00</t>
  </si>
  <si>
    <r>
      <t xml:space="preserve">III. Oświadczam, iż zapoznałem się i akceptuję warunki dotyczące realizacji przedmiotu zamówienia przedstawione                                 w ogłoszeniu o zamówieniu </t>
    </r>
    <r>
      <rPr>
        <sz val="10"/>
        <rFont val="Times New Roman"/>
        <family val="1"/>
        <charset val="238"/>
      </rPr>
      <t xml:space="preserve">nr 59/ZM/2025.
</t>
    </r>
    <r>
      <rPr>
        <sz val="10"/>
        <color theme="1"/>
        <rFont val="Times New Roman"/>
        <family val="1"/>
        <charset val="238"/>
      </rPr>
      <t>Oświadczam, iż zapoznałem się z klauzulą informacyjną RODO załączoną do ogłoszenia o zamówieniu nr 59</t>
    </r>
    <r>
      <rPr>
        <sz val="10"/>
        <rFont val="Times New Roman"/>
        <family val="1"/>
        <charset val="238"/>
      </rPr>
      <t>/ZM/2025.</t>
    </r>
  </si>
  <si>
    <t xml:space="preserve">Bateria do TASER X2 AXON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</si>
</sst>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#&quot; &quot;??/16"/>
  </numFmts>
  <fonts count="9" x14ac:knownFonts="1">
    <font>
      <sz val="11"/>
      <color theme="1"/>
      <name val="Times New Roman"/>
      <family val="2"/>
      <charset val="238"/>
    </font>
    <font>
      <sz val="8"/>
      <color theme="0" tint="-0.34998626667073579"/>
      <name val="Calibri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u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 applyBorder="1" applyProtection="1"/>
    <xf numFmtId="4" fontId="1" fillId="3" borderId="0" xfId="0" applyNumberFormat="1" applyFont="1" applyFill="1" applyBorder="1" applyProtection="1">
      <protection locked="0"/>
    </xf>
    <xf numFmtId="4" fontId="1" fillId="2" borderId="0" xfId="0" applyNumberFormat="1" applyFont="1" applyFill="1" applyBorder="1" applyProtection="1"/>
    <xf numFmtId="4" fontId="1" fillId="2" borderId="0" xfId="0" applyNumberFormat="1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center"/>
    </xf>
    <xf numFmtId="165" fontId="1" fillId="2" borderId="0" xfId="0" applyNumberFormat="1" applyFont="1" applyFill="1" applyBorder="1" applyAlignment="1" applyProtection="1">
      <alignment horizontal="center"/>
    </xf>
    <xf numFmtId="0" fontId="1" fillId="2" borderId="0" xfId="0" applyFont="1" applyFill="1" applyProtection="1"/>
    <xf numFmtId="0" fontId="1" fillId="3" borderId="0" xfId="0" applyFont="1" applyFill="1" applyBorder="1" applyProtection="1">
      <protection locked="0"/>
    </xf>
    <xf numFmtId="0" fontId="2" fillId="0" borderId="0" xfId="0" applyFont="1"/>
    <xf numFmtId="0" fontId="2" fillId="0" borderId="0" xfId="0" applyFont="1" applyAlignment="1" applyProtection="1">
      <alignment vertical="center"/>
      <protection locked="0"/>
    </xf>
    <xf numFmtId="14" fontId="2" fillId="0" borderId="0" xfId="0" applyNumberFormat="1" applyFont="1" applyAlignment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164" fontId="2" fillId="0" borderId="0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6"/>
  <sheetViews>
    <sheetView tabSelected="1" view="pageBreakPreview" topLeftCell="A13" zoomScale="130" zoomScaleNormal="100" zoomScaleSheetLayoutView="130" workbookViewId="0">
      <selection activeCell="P20" sqref="P20"/>
    </sheetView>
  </sheetViews>
  <sheetFormatPr defaultRowHeight="15" x14ac:dyDescent="0.25"/>
  <cols>
    <col min="1" max="1" width="3.42578125" customWidth="1"/>
    <col min="2" max="2" width="38.85546875" customWidth="1"/>
    <col min="3" max="3" width="4.85546875" bestFit="1" customWidth="1"/>
    <col min="4" max="6" width="14.42578125" customWidth="1"/>
    <col min="7" max="7" width="10.140625" bestFit="1" customWidth="1"/>
  </cols>
  <sheetData>
    <row r="2" spans="1:17" x14ac:dyDescent="0.25">
      <c r="F2" t="s">
        <v>35</v>
      </c>
    </row>
    <row r="4" spans="1:17" x14ac:dyDescent="0.25">
      <c r="A4" s="9"/>
      <c r="B4" s="10"/>
      <c r="C4" s="10"/>
      <c r="D4" s="10"/>
      <c r="E4" s="10"/>
      <c r="F4" s="11" t="s">
        <v>36</v>
      </c>
      <c r="G4" s="9"/>
      <c r="J4" s="1" t="s">
        <v>13</v>
      </c>
      <c r="K4" s="2">
        <f>F30</f>
        <v>0</v>
      </c>
      <c r="L4" s="3"/>
      <c r="M4" s="1"/>
      <c r="N4" s="1"/>
      <c r="O4" s="1"/>
      <c r="P4" s="1"/>
      <c r="Q4" s="1"/>
    </row>
    <row r="5" spans="1:17" ht="15" customHeight="1" x14ac:dyDescent="0.25">
      <c r="A5" s="12"/>
      <c r="B5" s="9"/>
      <c r="C5" s="9"/>
      <c r="D5" s="9"/>
      <c r="E5" s="9" t="s">
        <v>32</v>
      </c>
      <c r="F5" s="9"/>
      <c r="G5" s="9"/>
      <c r="J5" s="1"/>
      <c r="K5" s="3"/>
      <c r="L5" s="4" t="s">
        <v>14</v>
      </c>
      <c r="M5" s="5" t="s">
        <v>15</v>
      </c>
      <c r="N5" s="5" t="s">
        <v>16</v>
      </c>
      <c r="O5" s="5" t="s">
        <v>17</v>
      </c>
      <c r="P5" s="5" t="s">
        <v>18</v>
      </c>
      <c r="Q5" s="5" t="s">
        <v>19</v>
      </c>
    </row>
    <row r="6" spans="1:17" ht="44.25" customHeight="1" x14ac:dyDescent="0.25">
      <c r="A6" s="27" t="s">
        <v>37</v>
      </c>
      <c r="B6" s="28"/>
      <c r="C6" s="28"/>
      <c r="D6" s="28"/>
      <c r="E6" s="28"/>
      <c r="F6" s="28"/>
      <c r="G6" s="28"/>
      <c r="J6" s="1" t="s">
        <v>20</v>
      </c>
      <c r="K6" s="1"/>
      <c r="L6" s="6"/>
      <c r="M6" s="5">
        <f>ROUND((K4-INT(K4))*100,0)</f>
        <v>0</v>
      </c>
      <c r="N6" s="5">
        <f>IF(K4&gt;=1,VALUE(RIGHT(LEFT(INT(K4),LEN(INT(K4))),3)),0)</f>
        <v>0</v>
      </c>
      <c r="O6" s="5">
        <f>IF(K4&gt;=1000,VALUE(TEXT(RIGHT(LEFT(INT(K4),LEN(INT(K4))-3),3),"000")),0)</f>
        <v>0</v>
      </c>
      <c r="P6" s="5">
        <f>IF(K4&gt;=1000000,VALUE(TEXT(RIGHT(LEFT(INT(K4),LEN(INT(K4))-6),3),"000")),0)</f>
        <v>0</v>
      </c>
      <c r="Q6" s="5">
        <f>IF(K4&gt;=1000000000,VALUE(TEXT(RIGHT(LEFT(INT(K4),LEN(INT(K4))-9),3),"000")),0)</f>
        <v>0</v>
      </c>
    </row>
    <row r="7" spans="1:17" x14ac:dyDescent="0.25">
      <c r="A7" s="9"/>
      <c r="B7" s="9"/>
      <c r="C7" s="9"/>
      <c r="D7" s="9"/>
      <c r="E7" s="9"/>
      <c r="F7" s="9"/>
      <c r="G7" s="9"/>
      <c r="J7" s="1" t="s">
        <v>21</v>
      </c>
      <c r="K7" s="1"/>
      <c r="L7" s="1" t="str">
        <f>ROUND((K4-INT(K4))*100,0)&amp;"/"&amp;100 &amp; " groszy"</f>
        <v>0/100 groszy</v>
      </c>
      <c r="M7" s="1" t="str">
        <f>IF(K4=0,"",IF(M6&lt;=20,IF(M6=0,"zero",INDEX(WM_Jednosci,M6)),INDEX(WM_Dziesiatki,INT(M6/10))&amp;IF(MOD(M6,10)," " &amp;INDEX(WM_Jednosci,MOD(M6,10)),"")))&amp; " " &amp;IF(K4=0,"",INDEX(IF(M6&lt;20,{"groszy";"grosz";"grosze";"groszy"},{"groszy";"grosze";"groszy"}),MATCH(IF(M6&lt;20,M6,MOD(M6,10)),IF(M6&lt;20,{0;1;2;5},{0;2;5}),1)))</f>
        <v xml:space="preserve"> </v>
      </c>
      <c r="N7" s="1" t="str">
        <f>IF(OR(K4&lt;1,INT(N6/100)=0),"",INDEX(WM_Setki,INT(N6/100)))&amp; IF(N6-(INT(N6/100)*100)&lt;=20,IF(N6-(INT(N6/100)*100)=0,IF(OR(N6&gt;0,K4&lt;1),"","złotych")," " &amp;INDEX(WM_Jednosci,N6-(INT(N6/100)*100)))," " &amp;INDEX(WM_Dziesiatki,INT((N6-(INT(N6/100)*100))/10))&amp;IF(MOD((N6-(INT(N6/100)*100)),10)," "&amp;INDEX(WM_Jednosci,MOD((N6-(INT(N6/100)*100)),10)),""))&amp;IF(N6=0,""," " &amp;INDEX(IF(N6&lt;20,{"złotych";"złoty";"złote";"złotych"},{"złotych";"złote";"złotych"}),MATCH(IF(N6-(INT(N6/100)*100)&lt;20,N6-(INT(N6/100)*100),MOD((N6-(INT(N6/100)*100)),10)),IF(N6&lt;20,{0;1;2;5},{0;2;5}),1)))</f>
        <v/>
      </c>
      <c r="O7" s="1" t="str">
        <f>IF(OR(K4&lt;1,INT(O6/100)=0),"",INDEX(WM_Setki,INT(O6/100)))&amp; IF(O6-(INT(O6/100)*100)&lt;=20,IF(O6-(INT(O6/100)*100)=0,""," " &amp;INDEX(WM_Jednosci,O6-(INT(O6/100)*100)))," " &amp;INDEX(WM_Dziesiatki,INT((O6-(INT(O6/100)*100))/10))&amp;IF(MOD((O6-(INT(O6/100)*100)),10)," "&amp;INDEX(WM_Jednosci,MOD((O6-(INT(O6/100)*100)),10)),""))&amp;IF(O6=0,""," " &amp;INDEX(IF(O6&lt;20,{"";"tysiąc";"tysiące";"tysięcy"},{"tysięcy";"tysiące";"tysięcy"}),MATCH(IF(O6-(INT(O6/100)*100)&lt;20,O6-(INT(O6/100)*100),MOD((O6-(INT(O6/100)*100)),10)),IF(O6&lt;20,{0;1;2;5},{0;2;5}),1)))</f>
        <v/>
      </c>
      <c r="P7" s="1" t="str">
        <f>IF(OR(K4&lt;1,INT(P6/100)=0),"",INDEX(WM_Setki,INT(P6/100)))&amp; IF(P6-(INT(P6/100)*100)&lt;=20,IF(P6-(INT(P6/100)*100)=0,""," " &amp;INDEX(WM_Jednosci,P6-(INT(P6/100)*100)))," " &amp;INDEX(WM_Dziesiatki,INT((P6-(INT(P6/100)*100))/10))&amp;IF(MOD((P6-(INT(P6/100)*100)),10)," "&amp;INDEX(WM_Jednosci,MOD((P6-(INT(P6/100)*100)),10)),""))&amp;IF(P6=0,""," " &amp;INDEX(IF(P6&lt;20,{"";"milion";"miliony";"milionów"},{"milionów";"miliony";"milionów"}),MATCH(IF(P6-(INT(P6/100)*100)&lt;20,P6-(INT(P6/100)*100),MOD((P6-(INT(P6/100)*100)),10)),IF(P6&lt;20,{0;1;2;5},{0;2;5}),1)))</f>
        <v/>
      </c>
      <c r="Q7" s="1" t="str">
        <f>IF(OR(K4&lt;1,INT(Q6/100)=0),"",INDEX(WM_Setki,INT(Q6/100)))&amp; IF(Q6-(INT(Q6/100)*100)&lt;=20,IF(Q6-(INT(Q6/100)*100)=0,""," " &amp;INDEX(WM_Jednosci,Q6-(INT(Q6/100)*100)))," " &amp;INDEX(WM_Dziesiatki,INT((Q6-(INT(Q6/100)*100))/10))&amp;IF(MOD((Q6-(INT(Q6/100)*100)),10)," "&amp;INDEX(WM_Jednosci,MOD((Q6-(INT(Q6/100)*100)),10)),""))&amp;IF(Q6=0,""," " &amp;INDEX(IF(Q6&lt;20,{"";"miliard";"miliardy";"miliardów"},{"miliardów";"miliardy";"miliardów"}),MATCH(IF(Q6-(INT(Q6/100)*100)&lt;20,Q6-(INT(Q6/100)*100),MOD((Q6-(INT(Q6/100)*100)),10)),IF(Q6&lt;20,{0;1;2;5},{0;2;5}),1)))</f>
        <v/>
      </c>
    </row>
    <row r="8" spans="1:17" x14ac:dyDescent="0.25">
      <c r="A8" s="13" t="s">
        <v>0</v>
      </c>
      <c r="B8" s="9"/>
      <c r="C8" s="9"/>
      <c r="D8" s="9"/>
      <c r="E8" s="9"/>
      <c r="F8" s="9"/>
      <c r="G8" s="9"/>
      <c r="J8" s="1"/>
      <c r="K8" s="1"/>
      <c r="L8" s="1" t="str">
        <f>TEXT(ROUND((K4-INT(K4))*100,0),"00")&amp;"/"&amp;"100"</f>
        <v>00/100</v>
      </c>
      <c r="M8" s="1"/>
      <c r="N8" s="1"/>
      <c r="O8" s="1"/>
      <c r="P8" s="1"/>
      <c r="Q8" s="1"/>
    </row>
    <row r="9" spans="1:17" ht="20.25" customHeight="1" x14ac:dyDescent="0.25">
      <c r="A9" s="29" t="s">
        <v>1</v>
      </c>
      <c r="B9" s="29"/>
      <c r="C9" s="29"/>
      <c r="D9" s="29"/>
      <c r="E9" s="29"/>
      <c r="F9" s="29"/>
      <c r="G9" s="29"/>
      <c r="J9" s="7" t="s">
        <v>22</v>
      </c>
      <c r="K9" s="8" t="str">
        <f>IF(NOT(ISNUMBER(K4)),slownie_info_1,IF(OR((K4*10^-12)&gt;=1,K4&lt;0),slownie_info_2,IF(TRIM(Q7)&lt;&gt;"",TRIM(Q7)&amp;" ","")&amp;IF(TRIM(P7)&lt;&gt;"",TRIM(P7)&amp;" ","")&amp;IF(TRIM(O7)&lt;&gt;"",TRIM(O7)&amp;" ","")&amp;IF(TRIM(N7)&lt;&gt;"",TRIM(N7)&amp;" ","")&amp;IF(TRIM(M7)&lt;&gt;"",M7&amp;" ","")))</f>
        <v/>
      </c>
      <c r="L9" s="8"/>
      <c r="M9" s="8"/>
      <c r="N9" s="8"/>
      <c r="O9" s="8"/>
      <c r="P9" s="8"/>
      <c r="Q9" s="8"/>
    </row>
    <row r="10" spans="1:17" x14ac:dyDescent="0.25">
      <c r="A10" s="29" t="s">
        <v>2</v>
      </c>
      <c r="B10" s="29"/>
      <c r="C10" s="29"/>
      <c r="D10" s="29"/>
      <c r="E10" s="29"/>
      <c r="F10" s="29"/>
      <c r="G10" s="29"/>
      <c r="J10" s="7" t="s">
        <v>23</v>
      </c>
      <c r="K10" s="8" t="str">
        <f>IF(NOT(ISNUMBER(K4)),slownie_info_1,IF(OR((K4*10^-12)&gt;=1,K4&lt;0),slownie_info_2,IF(TRIM(Q7)&lt;&gt;"",TRIM(Q7)&amp;" ","")&amp;IF(TRIM(P7)&lt;&gt;"",TRIM(P7)&amp;" ","")&amp;IF(TRIM(O7)&lt;&gt;"",TRIM(O7)&amp;" ","")&amp;IF(TRIM(N7)&lt;&gt;"",TRIM(N7)&amp;", ","")&amp;IF(TRIM(M7)&lt;&gt;"",M7&amp;" ","")))</f>
        <v/>
      </c>
      <c r="L10" s="8"/>
      <c r="M10" s="8"/>
      <c r="N10" s="8"/>
      <c r="O10" s="8"/>
      <c r="P10" s="8"/>
      <c r="Q10" s="8"/>
    </row>
    <row r="11" spans="1:17" x14ac:dyDescent="0.25">
      <c r="A11" s="29" t="s">
        <v>3</v>
      </c>
      <c r="B11" s="29"/>
      <c r="C11" s="29"/>
      <c r="D11" s="29"/>
      <c r="E11" s="29"/>
      <c r="F11" s="29"/>
      <c r="G11" s="29"/>
      <c r="J11" s="7" t="s">
        <v>24</v>
      </c>
      <c r="K11" s="8" t="str">
        <f>IF(NOT(ISNUMBER(K4)),slownie_info_1,IF(OR((K4*10^-12)&gt;=1,K4&lt;0),slownie_info_2,IF(TRIM(Q7)&lt;&gt;"",TRIM(Q7)&amp;" ","")&amp;IF(TRIM(P7)&lt;&gt;"",TRIM(P7)&amp;" ","")&amp;IF(TRIM(O7)&lt;&gt;"",TRIM(O7)&amp;" ","")&amp;IF(TRIM(N7)&lt;&gt;"",TRIM(N7)&amp;" ","")&amp;IF(TRIM(M7)&lt;&gt;"",L8,"")))</f>
        <v/>
      </c>
      <c r="L11" s="8"/>
      <c r="M11" s="8"/>
      <c r="N11" s="8"/>
      <c r="O11" s="8"/>
      <c r="P11" s="8"/>
      <c r="Q11" s="8"/>
    </row>
    <row r="12" spans="1:17" x14ac:dyDescent="0.25">
      <c r="A12" s="30" t="s">
        <v>33</v>
      </c>
      <c r="B12" s="30"/>
      <c r="C12" s="30"/>
      <c r="D12" s="30"/>
      <c r="E12" s="30"/>
      <c r="F12" s="30"/>
      <c r="G12" s="30"/>
    </row>
    <row r="13" spans="1:17" x14ac:dyDescent="0.25">
      <c r="A13" s="9"/>
      <c r="B13" s="9"/>
      <c r="C13" s="9"/>
      <c r="D13" s="9"/>
      <c r="E13" s="9"/>
      <c r="F13" s="9"/>
      <c r="G13" s="9"/>
    </row>
    <row r="14" spans="1:17" x14ac:dyDescent="0.25">
      <c r="A14" s="14" t="s">
        <v>27</v>
      </c>
      <c r="B14" s="15"/>
      <c r="C14" s="15"/>
      <c r="D14" s="15"/>
      <c r="E14" s="15"/>
      <c r="F14" s="15"/>
      <c r="G14" s="15"/>
    </row>
    <row r="15" spans="1:17" x14ac:dyDescent="0.25">
      <c r="A15" s="10" t="s">
        <v>29</v>
      </c>
      <c r="B15" s="15"/>
      <c r="C15" s="15"/>
      <c r="D15" s="15"/>
      <c r="E15" s="15"/>
      <c r="F15" s="15"/>
      <c r="G15" s="15"/>
    </row>
    <row r="16" spans="1:17" x14ac:dyDescent="0.25">
      <c r="A16" s="10" t="s">
        <v>30</v>
      </c>
      <c r="B16" s="15"/>
      <c r="C16" s="15"/>
      <c r="D16" s="15"/>
      <c r="E16" s="15"/>
      <c r="F16" s="15"/>
      <c r="G16" s="15"/>
    </row>
    <row r="17" spans="1:7" x14ac:dyDescent="0.25">
      <c r="A17" s="10"/>
      <c r="B17" s="15"/>
      <c r="C17" s="15"/>
      <c r="D17" s="15"/>
      <c r="E17" s="15"/>
      <c r="F17" s="15"/>
      <c r="G17" s="15"/>
    </row>
    <row r="18" spans="1:7" x14ac:dyDescent="0.25">
      <c r="A18" s="10" t="s">
        <v>31</v>
      </c>
      <c r="B18" s="15"/>
      <c r="C18" s="15"/>
      <c r="D18" s="15"/>
      <c r="E18" s="15"/>
      <c r="F18" s="15"/>
      <c r="G18" s="15"/>
    </row>
    <row r="19" spans="1:7" x14ac:dyDescent="0.25">
      <c r="A19" s="31" t="s">
        <v>26</v>
      </c>
      <c r="B19" s="31"/>
      <c r="C19" s="31"/>
      <c r="D19" s="31"/>
      <c r="E19" s="31"/>
      <c r="F19" s="31"/>
      <c r="G19" s="31"/>
    </row>
    <row r="20" spans="1:7" ht="49.5" customHeight="1" x14ac:dyDescent="0.25">
      <c r="A20" s="25" t="s">
        <v>38</v>
      </c>
      <c r="B20" s="25"/>
      <c r="C20" s="25"/>
      <c r="D20" s="25"/>
      <c r="E20" s="25"/>
      <c r="F20" s="25"/>
      <c r="G20" s="25"/>
    </row>
    <row r="21" spans="1:7" ht="15.75" customHeight="1" x14ac:dyDescent="0.25">
      <c r="A21" s="29" t="s">
        <v>4</v>
      </c>
      <c r="B21" s="29"/>
      <c r="C21" s="29"/>
      <c r="D21" s="29"/>
      <c r="E21" s="29"/>
      <c r="F21" s="29"/>
      <c r="G21" s="29"/>
    </row>
    <row r="22" spans="1:7" ht="77.25" customHeight="1" x14ac:dyDescent="0.25">
      <c r="A22" s="32" t="s">
        <v>39</v>
      </c>
      <c r="B22" s="33"/>
      <c r="C22" s="33"/>
      <c r="D22" s="33"/>
      <c r="E22" s="33"/>
      <c r="F22" s="33"/>
      <c r="G22" s="33"/>
    </row>
    <row r="23" spans="1:7" ht="30.75" customHeight="1" x14ac:dyDescent="0.25">
      <c r="A23" s="25" t="s">
        <v>40</v>
      </c>
      <c r="B23" s="25"/>
      <c r="C23" s="25"/>
      <c r="D23" s="25"/>
      <c r="E23" s="25"/>
      <c r="F23" s="25"/>
      <c r="G23" s="25"/>
    </row>
    <row r="24" spans="1:7" ht="62.25" customHeight="1" x14ac:dyDescent="0.25">
      <c r="A24" s="32" t="s">
        <v>41</v>
      </c>
      <c r="B24" s="32"/>
      <c r="C24" s="32"/>
      <c r="D24" s="32"/>
      <c r="E24" s="32"/>
      <c r="F24" s="32"/>
      <c r="G24" s="32"/>
    </row>
    <row r="25" spans="1:7" x14ac:dyDescent="0.25">
      <c r="A25" s="32" t="s">
        <v>12</v>
      </c>
      <c r="B25" s="32"/>
      <c r="C25" s="32"/>
      <c r="D25" s="32"/>
      <c r="E25" s="32"/>
      <c r="F25" s="32"/>
      <c r="G25" s="32"/>
    </row>
    <row r="26" spans="1:7" x14ac:dyDescent="0.25">
      <c r="A26" s="26" t="s">
        <v>5</v>
      </c>
      <c r="B26" s="26"/>
      <c r="C26" s="26"/>
      <c r="D26" s="26"/>
      <c r="E26" s="26"/>
      <c r="F26" s="26"/>
      <c r="G26" s="9"/>
    </row>
    <row r="27" spans="1:7" x14ac:dyDescent="0.25">
      <c r="A27" s="16" t="s">
        <v>6</v>
      </c>
      <c r="B27" s="16"/>
      <c r="C27" s="16" t="s">
        <v>7</v>
      </c>
      <c r="D27" s="17" t="s">
        <v>8</v>
      </c>
      <c r="E27" s="17" t="s">
        <v>9</v>
      </c>
      <c r="F27" s="17" t="s">
        <v>10</v>
      </c>
      <c r="G27" s="9"/>
    </row>
    <row r="28" spans="1:7" ht="25.5" customHeight="1" x14ac:dyDescent="0.25">
      <c r="A28" s="16">
        <v>1</v>
      </c>
      <c r="B28" s="24" t="s">
        <v>42</v>
      </c>
      <c r="C28" s="16">
        <v>50</v>
      </c>
      <c r="D28" s="18"/>
      <c r="E28" s="18">
        <f>D28*C28</f>
        <v>0</v>
      </c>
      <c r="F28" s="18">
        <f>E28*1.23</f>
        <v>0</v>
      </c>
      <c r="G28" s="9"/>
    </row>
    <row r="29" spans="1:7" ht="3.75" customHeight="1" x14ac:dyDescent="0.25">
      <c r="A29" s="19"/>
      <c r="B29" s="20"/>
      <c r="C29" s="19"/>
      <c r="D29" s="21"/>
      <c r="E29" s="21"/>
      <c r="F29" s="21"/>
      <c r="G29" s="9"/>
    </row>
    <row r="30" spans="1:7" x14ac:dyDescent="0.25">
      <c r="A30" s="19"/>
      <c r="B30" s="35" t="s">
        <v>11</v>
      </c>
      <c r="C30" s="35"/>
      <c r="D30" s="35"/>
      <c r="E30" s="22">
        <f>SUM(E29:E29)</f>
        <v>0</v>
      </c>
      <c r="F30" s="22">
        <f>F28</f>
        <v>0</v>
      </c>
      <c r="G30" s="9"/>
    </row>
    <row r="31" spans="1:7" ht="3.75" customHeight="1" x14ac:dyDescent="0.25">
      <c r="A31" s="9"/>
      <c r="B31" s="9"/>
      <c r="C31" s="9"/>
      <c r="D31" s="9"/>
      <c r="E31" s="9"/>
      <c r="F31" s="9"/>
      <c r="G31" s="9"/>
    </row>
    <row r="32" spans="1:7" x14ac:dyDescent="0.25">
      <c r="A32" s="30" t="str">
        <f>"słownie: "&amp;K11</f>
        <v xml:space="preserve">słownie: </v>
      </c>
      <c r="B32" s="30"/>
      <c r="C32" s="30"/>
      <c r="D32" s="30"/>
      <c r="E32" s="30"/>
      <c r="F32" s="30"/>
      <c r="G32" s="30"/>
    </row>
    <row r="33" spans="1:7" ht="60.75" customHeight="1" x14ac:dyDescent="0.25">
      <c r="A33" s="32" t="s">
        <v>34</v>
      </c>
      <c r="B33" s="32"/>
      <c r="C33" s="32"/>
      <c r="D33" s="32"/>
      <c r="E33" s="32"/>
      <c r="F33" s="32"/>
      <c r="G33" s="32"/>
    </row>
    <row r="34" spans="1:7" ht="30" customHeight="1" x14ac:dyDescent="0.25">
      <c r="A34" s="23"/>
      <c r="B34" s="23"/>
      <c r="C34" s="23"/>
      <c r="D34" s="23"/>
      <c r="E34" s="23"/>
      <c r="F34" s="23"/>
      <c r="G34" s="23"/>
    </row>
    <row r="35" spans="1:7" x14ac:dyDescent="0.25">
      <c r="A35" s="9"/>
      <c r="B35" s="9"/>
      <c r="C35" s="9"/>
      <c r="D35" s="34" t="s">
        <v>25</v>
      </c>
      <c r="E35" s="34"/>
      <c r="F35" s="34"/>
      <c r="G35" s="9"/>
    </row>
    <row r="36" spans="1:7" x14ac:dyDescent="0.25">
      <c r="A36" s="9"/>
      <c r="B36" s="9"/>
      <c r="C36" s="9"/>
      <c r="D36" s="34" t="s">
        <v>28</v>
      </c>
      <c r="E36" s="34"/>
      <c r="F36" s="34"/>
      <c r="G36" s="9"/>
    </row>
  </sheetData>
  <mergeCells count="18">
    <mergeCell ref="A32:G32"/>
    <mergeCell ref="D36:F36"/>
    <mergeCell ref="D35:F35"/>
    <mergeCell ref="B30:D30"/>
    <mergeCell ref="A33:G33"/>
    <mergeCell ref="A20:G20"/>
    <mergeCell ref="A26:F26"/>
    <mergeCell ref="A6:G6"/>
    <mergeCell ref="A9:G9"/>
    <mergeCell ref="A10:G10"/>
    <mergeCell ref="A11:G11"/>
    <mergeCell ref="A12:G12"/>
    <mergeCell ref="A19:G19"/>
    <mergeCell ref="A21:G21"/>
    <mergeCell ref="A22:G22"/>
    <mergeCell ref="A23:G23"/>
    <mergeCell ref="A24:G24"/>
    <mergeCell ref="A25:G25"/>
  </mergeCell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Straż Graniczna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Łysiak Tomasz</dc:creator>
  <cp:lastModifiedBy>Walczak Rafał</cp:lastModifiedBy>
  <cp:lastPrinted>2025-09-29T11:33:21Z</cp:lastPrinted>
  <dcterms:created xsi:type="dcterms:W3CDTF">2024-07-03T09:56:48Z</dcterms:created>
  <dcterms:modified xsi:type="dcterms:W3CDTF">2025-10-13T08:42:50Z</dcterms:modified>
</cp:coreProperties>
</file>