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18109\Documents\Tomek\Tomek2\Wnioski,zamówienia\na stronę\Biurowe\niszczarki 2025\"/>
    </mc:Choice>
  </mc:AlternateContent>
  <bookViews>
    <workbookView xWindow="0" yWindow="0" windowWidth="12180" windowHeight="3195"/>
  </bookViews>
  <sheets>
    <sheet name="Arkusz1" sheetId="1" r:id="rId1"/>
  </sheets>
  <definedNames>
    <definedName name="_xlnm.Print_Area" localSheetId="0">Arkusz1!$A$1:$H$41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 s="1"/>
  <c r="F28" i="1" l="1"/>
  <c r="G28" i="1" s="1"/>
  <c r="F30" i="1"/>
  <c r="G30" i="1" s="1"/>
  <c r="F27" i="1"/>
  <c r="F31" i="1" l="1"/>
  <c r="G31" i="1" s="1"/>
  <c r="L1" i="1" s="1"/>
  <c r="G27" i="1"/>
  <c r="R3" i="1" l="1"/>
  <c r="R4" i="1" s="1"/>
  <c r="N3" i="1"/>
  <c r="N4" i="1" s="1"/>
  <c r="P3" i="1"/>
  <c r="P4" i="1" s="1"/>
  <c r="M4" i="1"/>
  <c r="M5" i="1"/>
  <c r="O3" i="1"/>
  <c r="O4" i="1" s="1"/>
  <c r="Q3" i="1"/>
  <c r="Q4" i="1" s="1"/>
  <c r="L6" i="1" l="1"/>
  <c r="L7" i="1"/>
  <c r="L8" i="1"/>
  <c r="A33" i="1" s="1"/>
</calcChain>
</file>

<file path=xl/sharedStrings.xml><?xml version="1.0" encoding="utf-8"?>
<sst xmlns="http://schemas.openxmlformats.org/spreadsheetml/2006/main" count="51" uniqueCount="48">
  <si>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</si>
  <si>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</si>
  <si>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</si>
  <si>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</si>
  <si>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e-mail: tomasz.lysiak@strazgraniczna.pl, tel. stac.: 22 500 3177, tel. kom.: 797 338 100</t>
  </si>
  <si>
    <r>
      <t>V. Oświadczam, że wyrażam zgodę na udostępnienie moich danych osobowych przez Nadwiślański Oddział Straży Granicznej im. Powstania Warszawskiego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 celu monitoringu, sprawozdawczości i audytu realizowanego projektu, wyłącznie podmiotom uprawnionym do prowadzenia powyższych czynności lub ich przedstawicielom  zgodnie z ustawą z dnia 10 maja 2018 r. o ochronie danych osobowych (Dz.U. z 2019 r. poz. 1781 z późn. zm.).</t>
    </r>
  </si>
  <si>
    <t>Nazwa/opis produktu/Ilość/cena</t>
  </si>
  <si>
    <t>l.p.</t>
  </si>
  <si>
    <t>ilość</t>
  </si>
  <si>
    <t>cena jed. Netto</t>
  </si>
  <si>
    <t>wartość netto</t>
  </si>
  <si>
    <t>wartość brutto</t>
  </si>
  <si>
    <t xml:space="preserve">wartość netto/brutto zamówienia:     </t>
  </si>
  <si>
    <t>IV. Oferuję wykonanie przedmiotu zamówienia: proszę wypełnic zamieszczoną poniżej tabelę.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</si>
  <si>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</si>
  <si>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</si>
  <si>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</si>
  <si>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</si>
  <si>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</si>
  <si>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</si>
  <si>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</si>
  <si>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</si>
  <si>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</si>
  <si>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</si>
  <si>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</si>
  <si>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</si>
  <si>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…………………………….</t>
  </si>
  <si>
    <t>E-mail:                                                                      tel.:</t>
  </si>
  <si>
    <t>Dane Oferenta</t>
  </si>
  <si>
    <t>data i podpis Oferenta</t>
  </si>
  <si>
    <t xml:space="preserve">Nazwa: </t>
  </si>
  <si>
    <t xml:space="preserve">Adres: </t>
  </si>
  <si>
    <t xml:space="preserve">NIP: </t>
  </si>
  <si>
    <t>Warszawa, dnia</t>
  </si>
  <si>
    <t>2. F-ra płatna przelewem na konto wskazane przez Wykonawcę w terminie 14 dni od dnia dostarczenia jej do Zamawiającego.</t>
  </si>
  <si>
    <t>nazwa</t>
  </si>
  <si>
    <t>j/m</t>
  </si>
  <si>
    <t>I. Szczegóły dotyczące realizacji zamówienia:</t>
  </si>
  <si>
    <t>1. dostawa na koszt Wykonawcy do 14 dni od dnia wysłania przez Zamawiającego zamówienia do Wykonawcy, jednak nie później jak do 22.12.2025 r</t>
  </si>
  <si>
    <t>3.podpisaną przez oferenta ofertę należy wysłać na adres e-mail: tomasz.lysiak@strazgraniczna.pl do dnia 05.12.2025 r. r. do godziny 12:00. Oferta złożona po terminie może zostać odrzucona</t>
  </si>
  <si>
    <t>szt</t>
  </si>
  <si>
    <t>………………..</t>
  </si>
  <si>
    <t>FORMULARZ OFERTOWY do zamówienia nr 78/ZM/2025
dotyczący sprzedaży i dostawy 78_ZM_2025 dot. sprzedaży i dostawy niszczarek dokumentów.</t>
  </si>
  <si>
    <r>
      <t xml:space="preserve">III. Oświadczam, iż zapoznałem się i akceptuję warunki dotyczące realizacji przedmiotu zamówienia przedstawione 
w ogłoszeniu o zamówieniu </t>
    </r>
    <r>
      <rPr>
        <sz val="11"/>
        <rFont val="Times New Roman"/>
        <family val="1"/>
        <charset val="238"/>
      </rPr>
      <t xml:space="preserve">nr 78/ZM/2025.
</t>
    </r>
    <r>
      <rPr>
        <sz val="11"/>
        <color theme="1"/>
        <rFont val="Times New Roman"/>
        <family val="1"/>
        <charset val="238"/>
      </rPr>
      <t xml:space="preserve">Oświadczam, iż zapoznałem się z klauzulą informacyjną RODO załączoną do ogłoszenia o zamówieniu nr </t>
    </r>
    <r>
      <rPr>
        <sz val="11"/>
        <rFont val="Times New Roman"/>
        <family val="1"/>
        <charset val="238"/>
      </rPr>
      <t>12/ZM/2024.</t>
    </r>
  </si>
  <si>
    <t>Kobra 310 CC4 TS ES e zgodnie z opisem przedmiotu zamówienia zawartym w Zapytaniu ofertowym</t>
  </si>
  <si>
    <t>Kobra 240.1 C4 ES zgodnie z opisem przedmiotu zamówienia zawartym w Zapytaniu ofertowym</t>
  </si>
  <si>
    <t>Kobra 240.1 HS ES – stopień tajności P6 zgodnie z opisem przedmiotu zamówienia zawartym w Zapytaniu ofertowym</t>
  </si>
  <si>
    <t>Kobra 240.1 HS-6 ES – stopień tajności P7 zgodnie z opisem przedmiotu zamówienia zawartym w Zapytaniu ofertowym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</si>
</sst>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color rgb="FF040C28"/>
      <name val="Arial"/>
      <family val="2"/>
      <charset val="238"/>
    </font>
    <font>
      <sz val="8"/>
      <color theme="0" tint="-0.34998626667073579"/>
      <name val="Calibr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8" fillId="2" borderId="0" xfId="0" applyFont="1" applyFill="1" applyBorder="1" applyProtection="1"/>
    <xf numFmtId="4" fontId="8" fillId="3" borderId="0" xfId="0" applyNumberFormat="1" applyFont="1" applyFill="1" applyBorder="1" applyProtection="1">
      <protection locked="0"/>
    </xf>
    <xf numFmtId="4" fontId="8" fillId="2" borderId="0" xfId="0" applyNumberFormat="1" applyFont="1" applyFill="1" applyBorder="1" applyProtection="1"/>
    <xf numFmtId="4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165" fontId="8" fillId="2" borderId="0" xfId="0" applyNumberFormat="1" applyFont="1" applyFill="1" applyBorder="1" applyAlignment="1" applyProtection="1">
      <alignment horizontal="center"/>
    </xf>
    <xf numFmtId="0" fontId="8" fillId="2" borderId="0" xfId="0" applyFont="1" applyFill="1" applyProtection="1"/>
    <xf numFmtId="0" fontId="8" fillId="3" borderId="0" xfId="0" applyFont="1" applyFill="1" applyBorder="1" applyProtection="1"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abSelected="1" view="pageBreakPreview" topLeftCell="A28" zoomScale="130" zoomScaleNormal="100" zoomScaleSheetLayoutView="130" workbookViewId="0">
      <selection activeCell="B30" sqref="B30"/>
    </sheetView>
  </sheetViews>
  <sheetFormatPr defaultRowHeight="15" x14ac:dyDescent="0.25"/>
  <cols>
    <col min="1" max="1" width="3.42578125" customWidth="1"/>
    <col min="2" max="2" width="43" customWidth="1"/>
    <col min="3" max="3" width="3.5703125" bestFit="1" customWidth="1"/>
    <col min="4" max="4" width="4.85546875" bestFit="1" customWidth="1"/>
    <col min="5" max="7" width="14.42578125" customWidth="1"/>
    <col min="8" max="8" width="10.140625" bestFit="1" customWidth="1"/>
  </cols>
  <sheetData>
    <row r="1" spans="1:18" x14ac:dyDescent="0.25">
      <c r="B1" s="18"/>
      <c r="C1" s="18"/>
      <c r="D1" s="18"/>
      <c r="E1" s="18"/>
      <c r="F1" s="18" t="s">
        <v>33</v>
      </c>
      <c r="G1" s="19" t="s">
        <v>41</v>
      </c>
      <c r="K1" s="7" t="s">
        <v>14</v>
      </c>
      <c r="L1" s="8">
        <f>G31</f>
        <v>0</v>
      </c>
      <c r="M1" s="9"/>
      <c r="N1" s="7"/>
      <c r="O1" s="7"/>
      <c r="P1" s="7"/>
      <c r="Q1" s="7"/>
      <c r="R1" s="7"/>
    </row>
    <row r="2" spans="1:18" x14ac:dyDescent="0.25">
      <c r="A2" s="1"/>
      <c r="K2" s="7"/>
      <c r="L2" s="9"/>
      <c r="M2" s="10" t="s">
        <v>15</v>
      </c>
      <c r="N2" s="11" t="s">
        <v>16</v>
      </c>
      <c r="O2" s="11" t="s">
        <v>17</v>
      </c>
      <c r="P2" s="11" t="s">
        <v>18</v>
      </c>
      <c r="Q2" s="11" t="s">
        <v>19</v>
      </c>
      <c r="R2" s="11" t="s">
        <v>20</v>
      </c>
    </row>
    <row r="3" spans="1:18" ht="32.25" customHeight="1" x14ac:dyDescent="0.25">
      <c r="A3" s="34" t="s">
        <v>42</v>
      </c>
      <c r="B3" s="35"/>
      <c r="C3" s="35"/>
      <c r="D3" s="35"/>
      <c r="E3" s="35"/>
      <c r="F3" s="35"/>
      <c r="G3" s="35"/>
      <c r="H3" s="35"/>
      <c r="K3" s="7" t="s">
        <v>21</v>
      </c>
      <c r="L3" s="7"/>
      <c r="M3" s="12"/>
      <c r="N3" s="11">
        <f>ROUND((L1-INT(L1))*100,0)</f>
        <v>0</v>
      </c>
      <c r="O3" s="11">
        <f>IF(L1&gt;=1,VALUE(RIGHT(LEFT(INT(L1),LEN(INT(L1))),3)),0)</f>
        <v>0</v>
      </c>
      <c r="P3" s="11">
        <f>IF(L1&gt;=1000,VALUE(TEXT(RIGHT(LEFT(INT(L1),LEN(INT(L1))-3),3),"000")),0)</f>
        <v>0</v>
      </c>
      <c r="Q3" s="11">
        <f>IF(L1&gt;=1000000,VALUE(TEXT(RIGHT(LEFT(INT(L1),LEN(INT(L1))-6),3),"000")),0)</f>
        <v>0</v>
      </c>
      <c r="R3" s="11">
        <f>IF(L1&gt;=1000000000,VALUE(TEXT(RIGHT(LEFT(INT(L1),LEN(INT(L1))-9),3),"000")),0)</f>
        <v>0</v>
      </c>
    </row>
    <row r="4" spans="1:18" x14ac:dyDescent="0.25">
      <c r="K4" s="7" t="s">
        <v>22</v>
      </c>
      <c r="L4" s="7"/>
      <c r="M4" s="7" t="str">
        <f>ROUND((L1-INT(L1))*100,0)&amp;"/"&amp;100 &amp; " groszy"</f>
        <v>0/100 groszy</v>
      </c>
      <c r="N4" s="7" t="str">
        <f>IF(L1=0,"",IF(N3&lt;=20,IF(N3=0,"zero",INDEX(WM_Jednosci,N3)),INDEX(WM_Dziesiatki,INT(N3/10))&amp;IF(MOD(N3,10)," " &amp;INDEX(WM_Jednosci,MOD(N3,10)),"")))&amp; " " &amp;IF(L1=0,"",INDEX(IF(N3&lt;20,{"groszy";"grosz";"grosze";"groszy"},{"groszy";"grosze";"groszy"}),MATCH(IF(N3&lt;20,N3,MOD(N3,10)),IF(N3&lt;20,{0;1;2;5},{0;2;5}),1)))</f>
        <v xml:space="preserve"> </v>
      </c>
      <c r="O4" s="7" t="str">
        <f>IF(OR(L1&lt;1,INT(O3/100)=0),"",INDEX(WM_Setki,INT(O3/100)))&amp; IF(O3-(INT(O3/100)*100)&lt;=20,IF(O3-(INT(O3/100)*100)=0,IF(OR(O3&gt;0,L1&lt;1),"","złotych")," " &amp;INDEX(WM_Jednosci,O3-(INT(O3/100)*100)))," " &amp;INDEX(WM_Dziesiatki,INT((O3-(INT(O3/100)*100))/10))&amp;IF(MOD((O3-(INT(O3/100)*100)),10)," "&amp;INDEX(WM_Jednosci,MOD((O3-(INT(O3/100)*100)),10)),""))&amp;IF(O3=0,""," " &amp;INDEX(IF(O3&lt;20,{"złotych";"złoty";"złote";"złotych"},{"złotych";"złote";"złotych"}),MATCH(IF(O3-(INT(O3/100)*100)&lt;20,O3-(INT(O3/100)*100),MOD((O3-(INT(O3/100)*100)),10)),IF(O3&lt;20,{0;1;2;5},{0;2;5}),1)))</f>
        <v/>
      </c>
      <c r="P4" s="7" t="str">
        <f>IF(OR(L1&lt;1,INT(P3/100)=0),"",INDEX(WM_Setki,INT(P3/100)))&amp; IF(P3-(INT(P3/100)*100)&lt;=20,IF(P3-(INT(P3/100)*100)=0,""," " &amp;INDEX(WM_Jednosci,P3-(INT(P3/100)*100)))," " &amp;INDEX(WM_Dziesiatki,INT((P3-(INT(P3/100)*100))/10))&amp;IF(MOD((P3-(INT(P3/100)*100)),10)," "&amp;INDEX(WM_Jednosci,MOD((P3-(INT(P3/100)*100)),10)),""))&amp;IF(P3=0,""," " &amp;INDEX(IF(P3&lt;20,{"";"tysiąc";"tysiące";"tysięcy"},{"tysięcy";"tysiące";"tysięcy"}),MATCH(IF(P3-(INT(P3/100)*100)&lt;20,P3-(INT(P3/100)*100),MOD((P3-(INT(P3/100)*100)),10)),IF(P3&lt;20,{0;1;2;5},{0;2;5}),1)))</f>
        <v/>
      </c>
      <c r="Q4" s="7" t="str">
        <f>IF(OR(L1&lt;1,INT(Q3/100)=0),"",INDEX(WM_Setki,INT(Q3/100)))&amp; IF(Q3-(INT(Q3/100)*100)&lt;=20,IF(Q3-(INT(Q3/100)*100)=0,""," " &amp;INDEX(WM_Jednosci,Q3-(INT(Q3/100)*100)))," " &amp;INDEX(WM_Dziesiatki,INT((Q3-(INT(Q3/100)*100))/10))&amp;IF(MOD((Q3-(INT(Q3/100)*100)),10)," "&amp;INDEX(WM_Jednosci,MOD((Q3-(INT(Q3/100)*100)),10)),""))&amp;IF(Q3=0,""," " &amp;INDEX(IF(Q3&lt;20,{"";"milion";"miliony";"milionów"},{"milionów";"miliony";"milionów"}),MATCH(IF(Q3-(INT(Q3/100)*100)&lt;20,Q3-(INT(Q3/100)*100),MOD((Q3-(INT(Q3/100)*100)),10)),IF(Q3&lt;20,{0;1;2;5},{0;2;5}),1)))</f>
        <v/>
      </c>
      <c r="R4" s="7" t="str">
        <f>IF(OR(L1&lt;1,INT(R3/100)=0),"",INDEX(WM_Setki,INT(R3/100)))&amp; IF(R3-(INT(R3/100)*100)&lt;=20,IF(R3-(INT(R3/100)*100)=0,""," " &amp;INDEX(WM_Jednosci,R3-(INT(R3/100)*100)))," " &amp;INDEX(WM_Dziesiatki,INT((R3-(INT(R3/100)*100))/10))&amp;IF(MOD((R3-(INT(R3/100)*100)),10)," "&amp;INDEX(WM_Jednosci,MOD((R3-(INT(R3/100)*100)),10)),""))&amp;IF(R3=0,""," " &amp;INDEX(IF(R3&lt;20,{"";"miliard";"miliardy";"miliardów"},{"miliardów";"miliardy";"miliardów"}),MATCH(IF(R3-(INT(R3/100)*100)&lt;20,R3-(INT(R3/100)*100),MOD((R3-(INT(R3/100)*100)),10)),IF(R3&lt;20,{0;1;2;5},{0;2;5}),1)))</f>
        <v/>
      </c>
    </row>
    <row r="5" spans="1:18" x14ac:dyDescent="0.25">
      <c r="A5" s="2" t="s">
        <v>0</v>
      </c>
      <c r="K5" s="7"/>
      <c r="L5" s="7"/>
      <c r="M5" s="7" t="str">
        <f>TEXT(ROUND((L1-INT(L1))*100,0),"00")&amp;"/"&amp;"100"</f>
        <v>00/100</v>
      </c>
      <c r="N5" s="7"/>
      <c r="O5" s="7"/>
      <c r="P5" s="7"/>
      <c r="Q5" s="7"/>
      <c r="R5" s="7"/>
    </row>
    <row r="6" spans="1:18" ht="20.25" customHeight="1" x14ac:dyDescent="0.25">
      <c r="A6" s="36" t="s">
        <v>1</v>
      </c>
      <c r="B6" s="36"/>
      <c r="C6" s="36"/>
      <c r="D6" s="36"/>
      <c r="E6" s="36"/>
      <c r="F6" s="36"/>
      <c r="G6" s="36"/>
      <c r="H6" s="36"/>
      <c r="K6" s="13" t="s">
        <v>23</v>
      </c>
      <c r="L6" s="14" t="str">
        <f>IF(NOT(ISNUMBER(L1)),slownie_info_1,IF(OR((L1*10^-12)&gt;=1,L1&lt;0),slownie_info_2,IF(TRIM(R4)&lt;&gt;"",TRIM(R4)&amp;" ","")&amp;IF(TRIM(Q4)&lt;&gt;"",TRIM(Q4)&amp;" ","")&amp;IF(TRIM(P4)&lt;&gt;"",TRIM(P4)&amp;" ","")&amp;IF(TRIM(O4)&lt;&gt;"",TRIM(O4)&amp;" ","")&amp;IF(TRIM(N4)&lt;&gt;"",N4&amp;" ","")))</f>
        <v/>
      </c>
      <c r="M6" s="14"/>
      <c r="N6" s="14"/>
      <c r="O6" s="14"/>
      <c r="P6" s="14"/>
      <c r="Q6" s="14"/>
      <c r="R6" s="14"/>
    </row>
    <row r="7" spans="1:18" x14ac:dyDescent="0.25">
      <c r="A7" s="36" t="s">
        <v>2</v>
      </c>
      <c r="B7" s="36"/>
      <c r="C7" s="36"/>
      <c r="D7" s="36"/>
      <c r="E7" s="36"/>
      <c r="F7" s="36"/>
      <c r="G7" s="36"/>
      <c r="H7" s="36"/>
      <c r="K7" s="13" t="s">
        <v>24</v>
      </c>
      <c r="L7" s="14" t="str">
        <f>IF(NOT(ISNUMBER(L1)),slownie_info_1,IF(OR((L1*10^-12)&gt;=1,L1&lt;0),slownie_info_2,IF(TRIM(R4)&lt;&gt;"",TRIM(R4)&amp;" ","")&amp;IF(TRIM(Q4)&lt;&gt;"",TRIM(Q4)&amp;" ","")&amp;IF(TRIM(P4)&lt;&gt;"",TRIM(P4)&amp;" ","")&amp;IF(TRIM(O4)&lt;&gt;"",TRIM(O4)&amp;", ","")&amp;IF(TRIM(N4)&lt;&gt;"",N4&amp;" ","")))</f>
        <v/>
      </c>
      <c r="M7" s="14"/>
      <c r="N7" s="14"/>
      <c r="O7" s="14"/>
      <c r="P7" s="14"/>
      <c r="Q7" s="14"/>
      <c r="R7" s="14"/>
    </row>
    <row r="8" spans="1:18" x14ac:dyDescent="0.25">
      <c r="A8" s="36" t="s">
        <v>3</v>
      </c>
      <c r="B8" s="36"/>
      <c r="C8" s="36"/>
      <c r="D8" s="36"/>
      <c r="E8" s="36"/>
      <c r="F8" s="36"/>
      <c r="G8" s="36"/>
      <c r="H8" s="36"/>
      <c r="K8" s="13" t="s">
        <v>25</v>
      </c>
      <c r="L8" s="14" t="str">
        <f>IF(NOT(ISNUMBER(L1)),slownie_info_1,IF(OR((L1*10^-12)&gt;=1,L1&lt;0),slownie_info_2,IF(TRIM(R4)&lt;&gt;"",TRIM(R4)&amp;" ","")&amp;IF(TRIM(Q4)&lt;&gt;"",TRIM(Q4)&amp;" ","")&amp;IF(TRIM(P4)&lt;&gt;"",TRIM(P4)&amp;" ","")&amp;IF(TRIM(O4)&lt;&gt;"",TRIM(O4)&amp;" ","")&amp;IF(TRIM(N4)&lt;&gt;"",M5,"")))</f>
        <v/>
      </c>
      <c r="M8" s="14"/>
      <c r="N8" s="14"/>
      <c r="O8" s="14"/>
      <c r="P8" s="14"/>
      <c r="Q8" s="14"/>
      <c r="R8" s="14"/>
    </row>
    <row r="9" spans="1:18" x14ac:dyDescent="0.25">
      <c r="A9" s="30" t="s">
        <v>4</v>
      </c>
      <c r="B9" s="30"/>
      <c r="C9" s="30"/>
      <c r="D9" s="30"/>
      <c r="E9" s="30"/>
      <c r="F9" s="30"/>
      <c r="G9" s="30"/>
      <c r="H9" s="30"/>
    </row>
    <row r="11" spans="1:18" x14ac:dyDescent="0.25">
      <c r="A11" s="16" t="s">
        <v>28</v>
      </c>
      <c r="B11" s="17"/>
      <c r="C11" s="17"/>
      <c r="D11" s="17"/>
      <c r="E11" s="17"/>
      <c r="F11" s="17"/>
      <c r="G11" s="17"/>
      <c r="H11" s="17"/>
    </row>
    <row r="12" spans="1:18" x14ac:dyDescent="0.25">
      <c r="A12" s="18" t="s">
        <v>30</v>
      </c>
      <c r="B12" s="17"/>
      <c r="C12" s="17"/>
      <c r="D12" s="17"/>
      <c r="E12" s="17"/>
      <c r="F12" s="17"/>
      <c r="G12" s="17"/>
      <c r="H12" s="17"/>
    </row>
    <row r="13" spans="1:18" x14ac:dyDescent="0.25">
      <c r="A13" s="18" t="s">
        <v>31</v>
      </c>
      <c r="B13" s="17"/>
      <c r="C13" s="17"/>
      <c r="D13" s="17"/>
      <c r="E13" s="17"/>
      <c r="F13" s="17"/>
      <c r="G13" s="17"/>
      <c r="H13" s="17"/>
    </row>
    <row r="14" spans="1:18" x14ac:dyDescent="0.25">
      <c r="A14" s="18"/>
      <c r="B14" s="17"/>
      <c r="C14" s="17"/>
      <c r="D14" s="17"/>
      <c r="E14" s="17"/>
      <c r="F14" s="17"/>
      <c r="G14" s="17"/>
      <c r="H14" s="17"/>
    </row>
    <row r="15" spans="1:18" x14ac:dyDescent="0.25">
      <c r="A15" s="18" t="s">
        <v>32</v>
      </c>
      <c r="B15" s="17"/>
      <c r="C15" s="17"/>
      <c r="D15" s="17"/>
      <c r="E15" s="17"/>
      <c r="F15" s="17"/>
      <c r="G15" s="17"/>
      <c r="H15" s="17"/>
    </row>
    <row r="16" spans="1:18" x14ac:dyDescent="0.25">
      <c r="A16" s="37" t="s">
        <v>27</v>
      </c>
      <c r="B16" s="37"/>
      <c r="C16" s="37"/>
      <c r="D16" s="37"/>
      <c r="E16" s="37"/>
      <c r="F16" s="37"/>
      <c r="G16" s="37"/>
      <c r="H16" s="37"/>
    </row>
    <row r="18" spans="1:8" x14ac:dyDescent="0.25">
      <c r="A18" s="36" t="s">
        <v>37</v>
      </c>
      <c r="B18" s="36"/>
      <c r="C18" s="36"/>
      <c r="D18" s="36"/>
      <c r="E18" s="36"/>
      <c r="F18" s="36"/>
      <c r="G18" s="36"/>
      <c r="H18" s="36"/>
    </row>
    <row r="19" spans="1:8" ht="30.75" customHeight="1" x14ac:dyDescent="0.25">
      <c r="A19" s="32" t="s">
        <v>38</v>
      </c>
      <c r="B19" s="38"/>
      <c r="C19" s="38"/>
      <c r="D19" s="38"/>
      <c r="E19" s="38"/>
      <c r="F19" s="38"/>
      <c r="G19" s="38"/>
      <c r="H19" s="38"/>
    </row>
    <row r="20" spans="1:8" x14ac:dyDescent="0.25">
      <c r="A20" s="32" t="s">
        <v>34</v>
      </c>
      <c r="B20" s="32"/>
      <c r="C20" s="32"/>
      <c r="D20" s="32"/>
      <c r="E20" s="32"/>
      <c r="F20" s="32"/>
      <c r="G20" s="32"/>
      <c r="H20" s="32"/>
    </row>
    <row r="21" spans="1:8" ht="30.75" customHeight="1" x14ac:dyDescent="0.25">
      <c r="A21" s="39" t="s">
        <v>39</v>
      </c>
      <c r="B21" s="39"/>
      <c r="C21" s="39"/>
      <c r="D21" s="39"/>
      <c r="E21" s="39"/>
      <c r="F21" s="39"/>
      <c r="G21" s="39"/>
      <c r="H21" s="39"/>
    </row>
    <row r="22" spans="1:8" ht="51.75" customHeight="1" x14ac:dyDescent="0.25">
      <c r="A22" s="32" t="s">
        <v>43</v>
      </c>
      <c r="B22" s="32"/>
      <c r="C22" s="32"/>
      <c r="D22" s="32"/>
      <c r="E22" s="32"/>
      <c r="F22" s="32"/>
      <c r="G22" s="32"/>
      <c r="H22" s="32"/>
    </row>
    <row r="23" spans="1:8" x14ac:dyDescent="0.25">
      <c r="A23" s="32" t="s">
        <v>13</v>
      </c>
      <c r="B23" s="32"/>
      <c r="C23" s="32"/>
      <c r="D23" s="32"/>
      <c r="E23" s="32"/>
      <c r="F23" s="32"/>
      <c r="G23" s="32"/>
      <c r="H23" s="32"/>
    </row>
    <row r="24" spans="1:8" ht="4.5" customHeight="1" x14ac:dyDescent="0.25">
      <c r="A24" s="20"/>
      <c r="B24" s="20"/>
      <c r="C24" s="22"/>
      <c r="D24" s="20"/>
      <c r="E24" s="20"/>
      <c r="F24" s="20"/>
      <c r="G24" s="20"/>
      <c r="H24" s="20"/>
    </row>
    <row r="25" spans="1:8" x14ac:dyDescent="0.25">
      <c r="A25" s="33" t="s">
        <v>6</v>
      </c>
      <c r="B25" s="33"/>
      <c r="C25" s="33"/>
      <c r="D25" s="33"/>
      <c r="E25" s="33"/>
      <c r="F25" s="33"/>
      <c r="G25" s="33"/>
      <c r="H25" s="20"/>
    </row>
    <row r="26" spans="1:8" x14ac:dyDescent="0.25">
      <c r="A26" s="23" t="s">
        <v>7</v>
      </c>
      <c r="B26" s="23" t="s">
        <v>35</v>
      </c>
      <c r="C26" s="23" t="s">
        <v>36</v>
      </c>
      <c r="D26" s="23" t="s">
        <v>8</v>
      </c>
      <c r="E26" s="3" t="s">
        <v>9</v>
      </c>
      <c r="F26" s="3" t="s">
        <v>10</v>
      </c>
      <c r="G26" s="3" t="s">
        <v>11</v>
      </c>
      <c r="H26" s="20"/>
    </row>
    <row r="27" spans="1:8" ht="45" x14ac:dyDescent="0.25">
      <c r="A27" s="21">
        <v>1</v>
      </c>
      <c r="B27" s="26" t="s">
        <v>44</v>
      </c>
      <c r="C27" s="24" t="s">
        <v>40</v>
      </c>
      <c r="D27" s="24">
        <v>4</v>
      </c>
      <c r="E27" s="15">
        <v>0</v>
      </c>
      <c r="F27" s="4">
        <f>E27*D27</f>
        <v>0</v>
      </c>
      <c r="G27" s="4">
        <f>F27*1.23</f>
        <v>0</v>
      </c>
      <c r="H27" s="20"/>
    </row>
    <row r="28" spans="1:8" ht="30" x14ac:dyDescent="0.25">
      <c r="A28" s="21">
        <v>2</v>
      </c>
      <c r="B28" s="26" t="s">
        <v>45</v>
      </c>
      <c r="C28" s="24" t="s">
        <v>40</v>
      </c>
      <c r="D28" s="24">
        <v>6</v>
      </c>
      <c r="E28" s="15">
        <v>0</v>
      </c>
      <c r="F28" s="4">
        <f t="shared" ref="F28:F30" si="0">E28*D28</f>
        <v>0</v>
      </c>
      <c r="G28" s="4">
        <f t="shared" ref="G28:G30" si="1">F28*1.23</f>
        <v>0</v>
      </c>
      <c r="H28" s="20"/>
    </row>
    <row r="29" spans="1:8" ht="45" x14ac:dyDescent="0.25">
      <c r="A29" s="21">
        <v>3</v>
      </c>
      <c r="B29" s="40" t="s">
        <v>46</v>
      </c>
      <c r="C29" s="24" t="s">
        <v>40</v>
      </c>
      <c r="D29" s="24">
        <v>2</v>
      </c>
      <c r="E29" s="15">
        <v>0</v>
      </c>
      <c r="F29" s="4">
        <f t="shared" ref="F29" si="2">E29*D29</f>
        <v>0</v>
      </c>
      <c r="G29" s="4">
        <f t="shared" ref="G29" si="3">F29*1.23</f>
        <v>0</v>
      </c>
      <c r="H29" s="25"/>
    </row>
    <row r="30" spans="1:8" ht="45" x14ac:dyDescent="0.25">
      <c r="A30" s="21">
        <v>4</v>
      </c>
      <c r="B30" s="40" t="s">
        <v>47</v>
      </c>
      <c r="C30" s="24" t="s">
        <v>40</v>
      </c>
      <c r="D30" s="24">
        <v>1</v>
      </c>
      <c r="E30" s="15">
        <v>0</v>
      </c>
      <c r="F30" s="4">
        <f t="shared" si="0"/>
        <v>0</v>
      </c>
      <c r="G30" s="4">
        <f t="shared" si="1"/>
        <v>0</v>
      </c>
      <c r="H30" s="20"/>
    </row>
    <row r="31" spans="1:8" ht="14.25" customHeight="1" x14ac:dyDescent="0.25">
      <c r="A31" s="27"/>
      <c r="B31" s="31" t="s">
        <v>12</v>
      </c>
      <c r="C31" s="31"/>
      <c r="D31" s="31"/>
      <c r="E31" s="31"/>
      <c r="F31" s="5">
        <f>SUM(F27:F30)</f>
        <v>0</v>
      </c>
      <c r="G31" s="5">
        <f>F31*1.23</f>
        <v>0</v>
      </c>
      <c r="H31" s="20"/>
    </row>
    <row r="32" spans="1:8" ht="3.75" customHeight="1" x14ac:dyDescent="0.25">
      <c r="A32" s="20"/>
      <c r="H32" s="20"/>
    </row>
    <row r="33" spans="1:8" x14ac:dyDescent="0.25">
      <c r="A33" s="28" t="str">
        <f>"słownie: "&amp;L8</f>
        <v xml:space="preserve">słownie: </v>
      </c>
      <c r="B33" s="28"/>
      <c r="C33" s="28"/>
      <c r="D33" s="28"/>
      <c r="E33" s="28"/>
      <c r="F33" s="28"/>
      <c r="G33" s="28"/>
      <c r="H33" s="28"/>
    </row>
    <row r="34" spans="1:8" ht="10.5" customHeight="1" x14ac:dyDescent="0.25">
      <c r="B34" s="6"/>
      <c r="C34" s="6"/>
    </row>
    <row r="35" spans="1:8" ht="60.75" customHeight="1" x14ac:dyDescent="0.25">
      <c r="A35" s="32" t="s">
        <v>5</v>
      </c>
      <c r="B35" s="32"/>
      <c r="C35" s="32"/>
      <c r="D35" s="32"/>
      <c r="E35" s="32"/>
      <c r="F35" s="32"/>
      <c r="G35" s="32"/>
      <c r="H35" s="32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40" spans="1:8" x14ac:dyDescent="0.25">
      <c r="E40" s="29" t="s">
        <v>26</v>
      </c>
      <c r="F40" s="29"/>
      <c r="G40" s="29"/>
    </row>
    <row r="41" spans="1:8" x14ac:dyDescent="0.25">
      <c r="E41" s="29" t="s">
        <v>29</v>
      </c>
      <c r="F41" s="29"/>
      <c r="G41" s="29"/>
    </row>
  </sheetData>
  <mergeCells count="19">
    <mergeCell ref="A25:G25"/>
    <mergeCell ref="A3:H3"/>
    <mergeCell ref="A6:H6"/>
    <mergeCell ref="A7:H7"/>
    <mergeCell ref="A8:H8"/>
    <mergeCell ref="A9:H9"/>
    <mergeCell ref="A16:H16"/>
    <mergeCell ref="A18:H18"/>
    <mergeCell ref="A19:H19"/>
    <mergeCell ref="A21:H21"/>
    <mergeCell ref="A22:H22"/>
    <mergeCell ref="A23:H23"/>
    <mergeCell ref="A20:H20"/>
    <mergeCell ref="A33:H33"/>
    <mergeCell ref="E41:G41"/>
    <mergeCell ref="E40:G40"/>
    <mergeCell ref="A36:H36"/>
    <mergeCell ref="B31:E31"/>
    <mergeCell ref="A35:H35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Łysiak Tomasz</cp:lastModifiedBy>
  <cp:lastPrinted>2024-10-24T12:09:35Z</cp:lastPrinted>
  <dcterms:created xsi:type="dcterms:W3CDTF">2024-07-03T09:56:48Z</dcterms:created>
  <dcterms:modified xsi:type="dcterms:W3CDTF">2025-12-03T14:18:35Z</dcterms:modified>
</cp:coreProperties>
</file>